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320" windowHeight="747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D13" i="6" l="1"/>
  <c r="J13" i="6"/>
  <c r="Q13" i="6"/>
  <c r="R13" i="6"/>
  <c r="S13" i="6"/>
  <c r="T13" i="6"/>
  <c r="U13" i="6"/>
  <c r="W13" i="6"/>
  <c r="X13" i="6"/>
  <c r="Y13" i="6"/>
  <c r="Z13" i="6"/>
  <c r="AA13" i="6"/>
  <c r="AB13" i="6"/>
  <c r="AH13" i="6"/>
  <c r="AN13" i="6"/>
  <c r="D14" i="6"/>
  <c r="J14" i="6"/>
  <c r="Q14" i="6"/>
  <c r="R14" i="6"/>
  <c r="S14" i="6"/>
  <c r="T14" i="6"/>
  <c r="U14" i="6"/>
  <c r="W14" i="6"/>
  <c r="X14" i="6"/>
  <c r="AV14" i="6" s="1"/>
  <c r="Y14" i="6"/>
  <c r="Z14" i="6"/>
  <c r="AA14" i="6"/>
  <c r="AB14" i="6"/>
  <c r="AH14" i="6"/>
  <c r="AN14" i="6"/>
  <c r="D15" i="6"/>
  <c r="J15" i="6"/>
  <c r="Q15" i="6"/>
  <c r="R15" i="6"/>
  <c r="S15" i="6"/>
  <c r="T15" i="6"/>
  <c r="U15" i="6"/>
  <c r="W15" i="6"/>
  <c r="X15" i="6"/>
  <c r="Y15" i="6"/>
  <c r="Z15" i="6"/>
  <c r="AA15" i="6"/>
  <c r="AB15" i="6"/>
  <c r="AH15" i="6"/>
  <c r="AN15" i="6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AD57" i="4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AY16" i="6" l="1"/>
  <c r="AV13" i="6"/>
  <c r="AX21" i="6"/>
  <c r="AW20" i="6"/>
  <c r="AX17" i="6"/>
  <c r="AW19" i="6"/>
  <c r="AV18" i="6"/>
  <c r="V15" i="6"/>
  <c r="AY20" i="6"/>
  <c r="AW14" i="6"/>
  <c r="AV21" i="6"/>
  <c r="AW21" i="6"/>
  <c r="AW15" i="6"/>
  <c r="AX15" i="6"/>
  <c r="AX14" i="6"/>
  <c r="P16" i="6"/>
  <c r="AX20" i="6"/>
  <c r="AY19" i="6"/>
  <c r="AV17" i="6"/>
  <c r="AV16" i="6"/>
  <c r="V21" i="6"/>
  <c r="AU13" i="6"/>
  <c r="AY21" i="6"/>
  <c r="P21" i="6"/>
  <c r="AV20" i="6"/>
  <c r="AX19" i="6"/>
  <c r="AX18" i="6"/>
  <c r="AY18" i="6"/>
  <c r="AY17" i="6"/>
  <c r="AU17" i="6"/>
  <c r="AX16" i="6"/>
  <c r="AU16" i="6"/>
  <c r="AW13" i="6"/>
  <c r="AX13" i="6"/>
  <c r="AU19" i="6"/>
  <c r="AW16" i="6"/>
  <c r="AY14" i="6"/>
  <c r="AY13" i="6"/>
  <c r="V20" i="6"/>
  <c r="AW18" i="6"/>
  <c r="AW17" i="6"/>
  <c r="AY15" i="6"/>
  <c r="AU15" i="6"/>
  <c r="AU21" i="6"/>
  <c r="P20" i="6"/>
  <c r="AU20" i="6"/>
  <c r="V14" i="6"/>
  <c r="P13" i="6"/>
  <c r="V19" i="6"/>
  <c r="P18" i="6"/>
  <c r="AU18" i="6"/>
  <c r="V17" i="6"/>
  <c r="P14" i="6"/>
  <c r="AU14" i="6"/>
  <c r="V13" i="6"/>
  <c r="P19" i="6"/>
  <c r="V18" i="6"/>
  <c r="P17" i="6"/>
  <c r="V16" i="6"/>
  <c r="P15" i="6"/>
  <c r="AV15" i="6"/>
  <c r="C47" i="4"/>
  <c r="I17" i="4"/>
  <c r="I10" i="4"/>
  <c r="J10" i="4" s="1"/>
  <c r="AT14" i="6" l="1"/>
  <c r="AT20" i="6"/>
  <c r="AT13" i="6"/>
  <c r="AT17" i="6"/>
  <c r="AT18" i="6"/>
  <c r="AT16" i="6"/>
  <c r="AT19" i="6"/>
  <c r="AT21" i="6"/>
  <c r="AT15" i="6"/>
  <c r="J18" i="3"/>
  <c r="G31" i="3"/>
  <c r="J17" i="4" l="1"/>
  <c r="Y9" i="6" l="1"/>
  <c r="I31" i="9" l="1"/>
  <c r="J31" i="9" s="1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49" i="9" l="1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C12" i="5"/>
  <c r="C13" i="5"/>
  <c r="C14" i="5"/>
  <c r="D15" i="8"/>
  <c r="L15" i="8"/>
  <c r="U15" i="8"/>
  <c r="BI15" i="8" s="1"/>
  <c r="V15" i="8"/>
  <c r="W15" i="8"/>
  <c r="X15" i="8"/>
  <c r="Y15" i="8"/>
  <c r="BM15" i="8" s="1"/>
  <c r="Z15" i="8"/>
  <c r="AA15" i="8"/>
  <c r="AC15" i="8"/>
  <c r="AD15" i="8"/>
  <c r="BJ15" i="8" s="1"/>
  <c r="AE15" i="8"/>
  <c r="AF15" i="8"/>
  <c r="AG15" i="8"/>
  <c r="AH15" i="8"/>
  <c r="BN15" i="8" s="1"/>
  <c r="AI15" i="8"/>
  <c r="AJ15" i="8"/>
  <c r="AR15" i="8"/>
  <c r="AZ15" i="8"/>
  <c r="D16" i="8"/>
  <c r="L16" i="8"/>
  <c r="U16" i="8"/>
  <c r="V16" i="8"/>
  <c r="W16" i="8"/>
  <c r="X16" i="8"/>
  <c r="BL16" i="8" s="1"/>
  <c r="Y16" i="8"/>
  <c r="Z16" i="8"/>
  <c r="AA16" i="8"/>
  <c r="AC16" i="8"/>
  <c r="AD16" i="8"/>
  <c r="AE16" i="8"/>
  <c r="BK16" i="8" s="1"/>
  <c r="AF16" i="8"/>
  <c r="AG16" i="8"/>
  <c r="BM16" i="8" s="1"/>
  <c r="AH16" i="8"/>
  <c r="AI16" i="8"/>
  <c r="BO16" i="8" s="1"/>
  <c r="AJ16" i="8"/>
  <c r="AR16" i="8"/>
  <c r="AZ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D18" i="8"/>
  <c r="L18" i="8"/>
  <c r="U18" i="8"/>
  <c r="V18" i="8"/>
  <c r="W18" i="8"/>
  <c r="X18" i="8"/>
  <c r="BL18" i="8" s="1"/>
  <c r="Y18" i="8"/>
  <c r="Z18" i="8"/>
  <c r="AA18" i="8"/>
  <c r="AC18" i="8"/>
  <c r="AD18" i="8"/>
  <c r="AE18" i="8"/>
  <c r="AF18" i="8"/>
  <c r="AG18" i="8"/>
  <c r="AH18" i="8"/>
  <c r="AI18" i="8"/>
  <c r="AJ18" i="8"/>
  <c r="AR18" i="8"/>
  <c r="AZ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AE20" i="8"/>
  <c r="AF20" i="8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BL23" i="8" s="1"/>
  <c r="AG23" i="8"/>
  <c r="AH23" i="8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D25" i="8"/>
  <c r="L25" i="8"/>
  <c r="U25" i="8"/>
  <c r="V25" i="8"/>
  <c r="W25" i="8"/>
  <c r="X25" i="8"/>
  <c r="Y25" i="8"/>
  <c r="Z25" i="8"/>
  <c r="AA25" i="8"/>
  <c r="AC25" i="8"/>
  <c r="AD25" i="8"/>
  <c r="BJ25" i="8" s="1"/>
  <c r="AE25" i="8"/>
  <c r="AF25" i="8"/>
  <c r="AG25" i="8"/>
  <c r="AH25" i="8"/>
  <c r="BN25" i="8" s="1"/>
  <c r="AI25" i="8"/>
  <c r="AJ25" i="8"/>
  <c r="AR25" i="8"/>
  <c r="AZ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D27" i="8"/>
  <c r="L27" i="8"/>
  <c r="U27" i="8"/>
  <c r="V27" i="8"/>
  <c r="W27" i="8"/>
  <c r="X27" i="8"/>
  <c r="Y27" i="8"/>
  <c r="BM27" i="8" s="1"/>
  <c r="Z27" i="8"/>
  <c r="AA27" i="8"/>
  <c r="AC27" i="8"/>
  <c r="AD27" i="8"/>
  <c r="AE27" i="8"/>
  <c r="AF27" i="8"/>
  <c r="AG27" i="8"/>
  <c r="AH27" i="8"/>
  <c r="AI27" i="8"/>
  <c r="AJ27" i="8"/>
  <c r="AR27" i="8"/>
  <c r="AZ27" i="8"/>
  <c r="D28" i="8"/>
  <c r="L28" i="8"/>
  <c r="U28" i="8"/>
  <c r="V28" i="8"/>
  <c r="W28" i="8"/>
  <c r="X28" i="8"/>
  <c r="Y28" i="8"/>
  <c r="Z28" i="8"/>
  <c r="AA28" i="8"/>
  <c r="AC28" i="8"/>
  <c r="AD28" i="8"/>
  <c r="BJ28" i="8" s="1"/>
  <c r="AE28" i="8"/>
  <c r="AF28" i="8"/>
  <c r="AG28" i="8"/>
  <c r="BM28" i="8" s="1"/>
  <c r="AH28" i="8"/>
  <c r="AI28" i="8"/>
  <c r="AJ28" i="8"/>
  <c r="AR28" i="8"/>
  <c r="AZ28" i="8"/>
  <c r="D29" i="8"/>
  <c r="L29" i="8"/>
  <c r="U29" i="8"/>
  <c r="V29" i="8"/>
  <c r="W29" i="8"/>
  <c r="X29" i="8"/>
  <c r="Y29" i="8"/>
  <c r="Z29" i="8"/>
  <c r="AA29" i="8"/>
  <c r="AC29" i="8"/>
  <c r="AD29" i="8"/>
  <c r="BJ29" i="8" s="1"/>
  <c r="AE29" i="8"/>
  <c r="AF29" i="8"/>
  <c r="AG29" i="8"/>
  <c r="AH29" i="8"/>
  <c r="AI29" i="8"/>
  <c r="AJ29" i="8"/>
  <c r="AR29" i="8"/>
  <c r="AZ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BO30" i="8" s="1"/>
  <c r="AJ30" i="8"/>
  <c r="AR30" i="8"/>
  <c r="AZ30" i="8"/>
  <c r="BK30" i="8"/>
  <c r="D31" i="8"/>
  <c r="L31" i="8"/>
  <c r="U31" i="8"/>
  <c r="V31" i="8"/>
  <c r="W31" i="8"/>
  <c r="X31" i="8"/>
  <c r="Y31" i="8"/>
  <c r="Z31" i="8"/>
  <c r="AA31" i="8"/>
  <c r="AC31" i="8"/>
  <c r="AD31" i="8"/>
  <c r="BJ31" i="8" s="1"/>
  <c r="AE31" i="8"/>
  <c r="AF31" i="8"/>
  <c r="AG31" i="8"/>
  <c r="AH31" i="8"/>
  <c r="AI31" i="8"/>
  <c r="AJ31" i="8"/>
  <c r="AR31" i="8"/>
  <c r="AZ31" i="8"/>
  <c r="BL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O32" i="8"/>
  <c r="D33" i="8"/>
  <c r="L33" i="8"/>
  <c r="U33" i="8"/>
  <c r="V33" i="8"/>
  <c r="W33" i="8"/>
  <c r="X33" i="8"/>
  <c r="Y33" i="8"/>
  <c r="Z33" i="8"/>
  <c r="AA33" i="8"/>
  <c r="AC33" i="8"/>
  <c r="AD33" i="8"/>
  <c r="BJ33" i="8" s="1"/>
  <c r="AE33" i="8"/>
  <c r="AF33" i="8"/>
  <c r="AG33" i="8"/>
  <c r="AH33" i="8"/>
  <c r="AI33" i="8"/>
  <c r="AJ33" i="8"/>
  <c r="AR33" i="8"/>
  <c r="AZ33" i="8"/>
  <c r="D34" i="8"/>
  <c r="L34" i="8"/>
  <c r="U34" i="8"/>
  <c r="BI34" i="8" s="1"/>
  <c r="V34" i="8"/>
  <c r="W34" i="8"/>
  <c r="X34" i="8"/>
  <c r="Y34" i="8"/>
  <c r="BM34" i="8" s="1"/>
  <c r="Z34" i="8"/>
  <c r="AA34" i="8"/>
  <c r="AC34" i="8"/>
  <c r="AD34" i="8"/>
  <c r="AE34" i="8"/>
  <c r="AF34" i="8"/>
  <c r="AG34" i="8"/>
  <c r="AH34" i="8"/>
  <c r="AI34" i="8"/>
  <c r="AJ34" i="8"/>
  <c r="AR34" i="8"/>
  <c r="AZ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L35" i="8"/>
  <c r="D36" i="8"/>
  <c r="L36" i="8"/>
  <c r="U36" i="8"/>
  <c r="V36" i="8"/>
  <c r="W36" i="8"/>
  <c r="X36" i="8"/>
  <c r="Y36" i="8"/>
  <c r="Z36" i="8"/>
  <c r="AA36" i="8"/>
  <c r="AC36" i="8"/>
  <c r="AD36" i="8"/>
  <c r="AE36" i="8"/>
  <c r="BK36" i="8" s="1"/>
  <c r="AF36" i="8"/>
  <c r="AG36" i="8"/>
  <c r="AH36" i="8"/>
  <c r="AI36" i="8"/>
  <c r="BO36" i="8" s="1"/>
  <c r="AJ36" i="8"/>
  <c r="AR36" i="8"/>
  <c r="AZ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A8" i="7"/>
  <c r="H34" i="3"/>
  <c r="I34" i="3" s="1"/>
  <c r="H33" i="3"/>
  <c r="I33" i="3" s="1"/>
  <c r="H32" i="3"/>
  <c r="I32" i="3" s="1"/>
  <c r="BN37" i="8" l="1"/>
  <c r="BJ37" i="8"/>
  <c r="BJ35" i="8"/>
  <c r="BO28" i="8"/>
  <c r="BK28" i="8"/>
  <c r="BI27" i="8"/>
  <c r="BO15" i="8"/>
  <c r="BK15" i="8"/>
  <c r="BH15" i="8" s="1"/>
  <c r="BN33" i="8"/>
  <c r="BI28" i="8"/>
  <c r="BO26" i="8"/>
  <c r="BK26" i="8"/>
  <c r="BN35" i="8"/>
  <c r="BO34" i="8"/>
  <c r="BK34" i="8"/>
  <c r="BK32" i="8"/>
  <c r="BM30" i="8"/>
  <c r="BI30" i="8"/>
  <c r="BO27" i="8"/>
  <c r="BK27" i="8"/>
  <c r="BN27" i="8"/>
  <c r="BJ27" i="8"/>
  <c r="BJ24" i="8"/>
  <c r="BJ20" i="8"/>
  <c r="BL19" i="8"/>
  <c r="BN31" i="8"/>
  <c r="BO29" i="8"/>
  <c r="BK29" i="8"/>
  <c r="BL25" i="8"/>
  <c r="BN18" i="8"/>
  <c r="BJ18" i="8"/>
  <c r="BL17" i="8"/>
  <c r="BN16" i="8"/>
  <c r="BJ16" i="8"/>
  <c r="BL15" i="8"/>
  <c r="BM29" i="8"/>
  <c r="BL27" i="8"/>
  <c r="BN23" i="8"/>
  <c r="BJ23" i="8"/>
  <c r="BL21" i="8"/>
  <c r="BL20" i="8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27" i="8"/>
  <c r="T37" i="8"/>
  <c r="T33" i="8"/>
  <c r="T29" i="8"/>
  <c r="BN28" i="8"/>
  <c r="BL28" i="8"/>
  <c r="T27" i="8"/>
  <c r="BN24" i="8"/>
  <c r="BN22" i="8"/>
  <c r="BL22" i="8"/>
  <c r="BJ22" i="8"/>
  <c r="T35" i="8"/>
  <c r="T31" i="8"/>
  <c r="T28" i="8"/>
  <c r="BI16" i="8"/>
  <c r="BH16" i="8" s="1"/>
  <c r="AB24" i="8"/>
  <c r="BO24" i="8"/>
  <c r="BM24" i="8"/>
  <c r="BK24" i="8"/>
  <c r="BI24" i="8"/>
  <c r="T26" i="8"/>
  <c r="BJ26" i="8"/>
  <c r="T25" i="8"/>
  <c r="BN17" i="8"/>
  <c r="T24" i="8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I22" i="8"/>
  <c r="BI21" i="8"/>
  <c r="BI20" i="8"/>
  <c r="BI19" i="8"/>
  <c r="BI18" i="8"/>
  <c r="BI17" i="8"/>
  <c r="T36" i="8"/>
  <c r="T34" i="8"/>
  <c r="T32" i="8"/>
  <c r="T30" i="8"/>
  <c r="BI37" i="8"/>
  <c r="BI35" i="8"/>
  <c r="BH35" i="8" s="1"/>
  <c r="BI33" i="8"/>
  <c r="BI31" i="8"/>
  <c r="BI29" i="8"/>
  <c r="AE9" i="5"/>
  <c r="AE15" i="5"/>
  <c r="AE11" i="5"/>
  <c r="AE10" i="5"/>
  <c r="AE8" i="5"/>
  <c r="C8" i="5"/>
  <c r="C15" i="5"/>
  <c r="C11" i="5"/>
  <c r="C10" i="5"/>
  <c r="C9" i="5"/>
  <c r="BH20" i="8" l="1"/>
  <c r="BH24" i="8"/>
  <c r="BH34" i="8"/>
  <c r="BH25" i="8"/>
  <c r="BH30" i="8"/>
  <c r="BH36" i="8"/>
  <c r="BH32" i="8"/>
  <c r="BH29" i="8"/>
  <c r="BH17" i="8"/>
  <c r="BH28" i="8"/>
  <c r="BH31" i="8"/>
  <c r="BH18" i="8"/>
  <c r="BH22" i="8"/>
  <c r="BH26" i="8"/>
  <c r="BH37" i="8"/>
  <c r="BH21" i="8"/>
  <c r="BH33" i="8"/>
  <c r="BH19" i="8"/>
  <c r="BH23" i="8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A7" i="10" s="1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29" i="9"/>
  <c r="G53" i="9" s="1"/>
  <c r="G30" i="9"/>
  <c r="I28" i="9"/>
  <c r="I52" i="9" s="1"/>
  <c r="I29" i="9"/>
  <c r="I50" i="9"/>
  <c r="J42" i="9"/>
  <c r="V11" i="4"/>
  <c r="Z10" i="8"/>
  <c r="AA10" i="8"/>
  <c r="BO10" i="8" s="1"/>
  <c r="Z11" i="8"/>
  <c r="AA11" i="8"/>
  <c r="Z12" i="8"/>
  <c r="AA12" i="8"/>
  <c r="BO12" i="8" s="1"/>
  <c r="Z13" i="8"/>
  <c r="AA13" i="8"/>
  <c r="Z14" i="8"/>
  <c r="AA14" i="8"/>
  <c r="Z38" i="8"/>
  <c r="AA38" i="8"/>
  <c r="Z39" i="8"/>
  <c r="AA39" i="8"/>
  <c r="Z40" i="8"/>
  <c r="AA40" i="8"/>
  <c r="Z41" i="8"/>
  <c r="AA41" i="8"/>
  <c r="BO41" i="8" s="1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BK38" i="8" s="1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T52" i="8" s="1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T56" i="8" s="1"/>
  <c r="X56" i="8"/>
  <c r="Y56" i="8"/>
  <c r="U11" i="8"/>
  <c r="U12" i="8"/>
  <c r="U13" i="8"/>
  <c r="U14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Q10" i="6"/>
  <c r="Q11" i="6"/>
  <c r="AU11" i="6" s="1"/>
  <c r="Q12" i="6"/>
  <c r="Q9" i="6"/>
  <c r="AU9" i="6" s="1"/>
  <c r="I56" i="4"/>
  <c r="J56" i="4" s="1"/>
  <c r="I55" i="4"/>
  <c r="J55" i="4" s="1"/>
  <c r="I54" i="4"/>
  <c r="J54" i="4" s="1"/>
  <c r="I53" i="4"/>
  <c r="J53" i="4" s="1"/>
  <c r="I52" i="4"/>
  <c r="I51" i="4"/>
  <c r="J51" i="4" s="1"/>
  <c r="I50" i="4"/>
  <c r="J50" i="4" s="1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S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 s="1"/>
  <c r="H29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J36" i="9" s="1"/>
  <c r="E8" i="6"/>
  <c r="D33" i="9" s="1"/>
  <c r="AK9" i="8"/>
  <c r="K77" i="9"/>
  <c r="J77" i="9"/>
  <c r="K76" i="9"/>
  <c r="J76" i="9"/>
  <c r="K71" i="9"/>
  <c r="J71" i="9"/>
  <c r="K70" i="9"/>
  <c r="J70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R53" i="9" s="1"/>
  <c r="Q50" i="9"/>
  <c r="P50" i="9"/>
  <c r="N50" i="9"/>
  <c r="L50" i="9"/>
  <c r="F50" i="9"/>
  <c r="E50" i="9"/>
  <c r="D50" i="9"/>
  <c r="V49" i="9"/>
  <c r="V52" i="9" s="1"/>
  <c r="T49" i="9"/>
  <c r="S49" i="9"/>
  <c r="R49" i="9"/>
  <c r="Q49" i="9"/>
  <c r="P49" i="9"/>
  <c r="N49" i="9"/>
  <c r="F49" i="9"/>
  <c r="E49" i="9"/>
  <c r="D49" i="9"/>
  <c r="O48" i="9"/>
  <c r="O47" i="9"/>
  <c r="K47" i="9" s="1"/>
  <c r="U47" i="9" s="1"/>
  <c r="O46" i="9"/>
  <c r="K46" i="9" s="1"/>
  <c r="M46" i="9" s="1"/>
  <c r="O45" i="9"/>
  <c r="K45" i="9" s="1"/>
  <c r="M45" i="9" s="1"/>
  <c r="O44" i="9"/>
  <c r="K44" i="9" s="1"/>
  <c r="M44" i="9" s="1"/>
  <c r="O43" i="9"/>
  <c r="K43" i="9" s="1"/>
  <c r="U43" i="9" s="1"/>
  <c r="O42" i="9"/>
  <c r="K42" i="9" s="1"/>
  <c r="M42" i="9" s="1"/>
  <c r="O41" i="9"/>
  <c r="K41" i="9" s="1"/>
  <c r="O40" i="9"/>
  <c r="K40" i="9" s="1"/>
  <c r="O39" i="9"/>
  <c r="O38" i="9"/>
  <c r="K38" i="9" s="1"/>
  <c r="O37" i="9"/>
  <c r="K37" i="9" s="1"/>
  <c r="U37" i="9" s="1"/>
  <c r="O36" i="9"/>
  <c r="O35" i="9"/>
  <c r="K35" i="9" s="1"/>
  <c r="M35" i="9" s="1"/>
  <c r="O34" i="9"/>
  <c r="K34" i="9" s="1"/>
  <c r="M34" i="9" s="1"/>
  <c r="O32" i="9"/>
  <c r="K32" i="9" s="1"/>
  <c r="O31" i="9"/>
  <c r="K31" i="9" s="1"/>
  <c r="M31" i="9" s="1"/>
  <c r="V30" i="9"/>
  <c r="T30" i="9"/>
  <c r="S30" i="9"/>
  <c r="R30" i="9"/>
  <c r="R54" i="9" s="1"/>
  <c r="Q30" i="9"/>
  <c r="P30" i="9"/>
  <c r="F30" i="9"/>
  <c r="V29" i="9"/>
  <c r="T29" i="9"/>
  <c r="S29" i="9"/>
  <c r="R29" i="9"/>
  <c r="Q29" i="9"/>
  <c r="P29" i="9"/>
  <c r="N29" i="9"/>
  <c r="N53" i="9" s="1"/>
  <c r="L29" i="9"/>
  <c r="F29" i="9"/>
  <c r="E29" i="9"/>
  <c r="D29" i="9"/>
  <c r="V28" i="9"/>
  <c r="T28" i="9"/>
  <c r="S28" i="9"/>
  <c r="S52" i="9" s="1"/>
  <c r="R28" i="9"/>
  <c r="Q28" i="9"/>
  <c r="P28" i="9"/>
  <c r="N28" i="9"/>
  <c r="N52" i="9" s="1"/>
  <c r="L28" i="9"/>
  <c r="L52" i="9" s="1"/>
  <c r="F28" i="9"/>
  <c r="E28" i="9"/>
  <c r="D28" i="9"/>
  <c r="O26" i="9"/>
  <c r="O25" i="9"/>
  <c r="K25" i="9" s="1"/>
  <c r="O23" i="9"/>
  <c r="K23" i="9" s="1"/>
  <c r="O22" i="9"/>
  <c r="K22" i="9" s="1"/>
  <c r="M22" i="9" s="1"/>
  <c r="O20" i="9"/>
  <c r="K20" i="9" s="1"/>
  <c r="M20" i="9" s="1"/>
  <c r="O19" i="9"/>
  <c r="K19" i="9" s="1"/>
  <c r="U19" i="9" s="1"/>
  <c r="O17" i="9"/>
  <c r="K17" i="9" s="1"/>
  <c r="M17" i="9" s="1"/>
  <c r="O16" i="9"/>
  <c r="K16" i="9" s="1"/>
  <c r="M16" i="9" s="1"/>
  <c r="O14" i="9"/>
  <c r="K14" i="9" s="1"/>
  <c r="M14" i="9" s="1"/>
  <c r="O13" i="9"/>
  <c r="K13" i="9" s="1"/>
  <c r="O11" i="9"/>
  <c r="K11" i="9" s="1"/>
  <c r="O10" i="9"/>
  <c r="O7" i="9"/>
  <c r="K7" i="9" s="1"/>
  <c r="AZ56" i="8"/>
  <c r="AR56" i="8"/>
  <c r="AJ56" i="8"/>
  <c r="AI56" i="8"/>
  <c r="AH56" i="8"/>
  <c r="BN56" i="8" s="1"/>
  <c r="AG56" i="8"/>
  <c r="AF56" i="8"/>
  <c r="BL56" i="8" s="1"/>
  <c r="AE56" i="8"/>
  <c r="AD56" i="8"/>
  <c r="AC56" i="8"/>
  <c r="BI56" i="8" s="1"/>
  <c r="L56" i="8"/>
  <c r="D56" i="8"/>
  <c r="AZ55" i="8"/>
  <c r="AR55" i="8"/>
  <c r="AJ55" i="8"/>
  <c r="AI55" i="8"/>
  <c r="AH55" i="8"/>
  <c r="AG55" i="8"/>
  <c r="BM55" i="8" s="1"/>
  <c r="AF55" i="8"/>
  <c r="AE55" i="8"/>
  <c r="AD55" i="8"/>
  <c r="AC55" i="8"/>
  <c r="L55" i="8"/>
  <c r="D55" i="8"/>
  <c r="AZ54" i="8"/>
  <c r="AR54" i="8"/>
  <c r="AJ54" i="8"/>
  <c r="AI54" i="8"/>
  <c r="AH54" i="8"/>
  <c r="BN54" i="8" s="1"/>
  <c r="AG54" i="8"/>
  <c r="BM54" i="8" s="1"/>
  <c r="AF54" i="8"/>
  <c r="AE54" i="8"/>
  <c r="AD54" i="8"/>
  <c r="BJ54" i="8" s="1"/>
  <c r="AC54" i="8"/>
  <c r="BL54" i="8"/>
  <c r="L54" i="8"/>
  <c r="D54" i="8"/>
  <c r="AZ53" i="8"/>
  <c r="AR53" i="8"/>
  <c r="AJ53" i="8"/>
  <c r="AI53" i="8"/>
  <c r="AH53" i="8"/>
  <c r="AG53" i="8"/>
  <c r="AF53" i="8"/>
  <c r="BL53" i="8" s="1"/>
  <c r="AE53" i="8"/>
  <c r="AD53" i="8"/>
  <c r="AC53" i="8"/>
  <c r="L53" i="8"/>
  <c r="D53" i="8"/>
  <c r="AZ52" i="8"/>
  <c r="AR52" i="8"/>
  <c r="AJ52" i="8"/>
  <c r="AI52" i="8"/>
  <c r="BO52" i="8" s="1"/>
  <c r="AH52" i="8"/>
  <c r="BN52" i="8" s="1"/>
  <c r="AG52" i="8"/>
  <c r="AF52" i="8"/>
  <c r="BL52" i="8" s="1"/>
  <c r="AE52" i="8"/>
  <c r="AD52" i="8"/>
  <c r="AC52" i="8"/>
  <c r="L52" i="8"/>
  <c r="D52" i="8"/>
  <c r="AZ51" i="8"/>
  <c r="AR51" i="8"/>
  <c r="AJ51" i="8"/>
  <c r="AI51" i="8"/>
  <c r="AH51" i="8"/>
  <c r="AG51" i="8"/>
  <c r="AF51" i="8"/>
  <c r="BL51" i="8" s="1"/>
  <c r="AE51" i="8"/>
  <c r="AD51" i="8"/>
  <c r="AC51" i="8"/>
  <c r="L51" i="8"/>
  <c r="D51" i="8"/>
  <c r="AZ50" i="8"/>
  <c r="AR50" i="8"/>
  <c r="AJ50" i="8"/>
  <c r="AI50" i="8"/>
  <c r="AH50" i="8"/>
  <c r="BN50" i="8" s="1"/>
  <c r="AG50" i="8"/>
  <c r="AF50" i="8"/>
  <c r="BL50" i="8" s="1"/>
  <c r="AE50" i="8"/>
  <c r="AD50" i="8"/>
  <c r="BJ50" i="8" s="1"/>
  <c r="AC50" i="8"/>
  <c r="L50" i="8"/>
  <c r="D50" i="8"/>
  <c r="AZ49" i="8"/>
  <c r="AR49" i="8"/>
  <c r="AJ49" i="8"/>
  <c r="AI49" i="8"/>
  <c r="AH49" i="8"/>
  <c r="AG49" i="8"/>
  <c r="AF49" i="8"/>
  <c r="BL49" i="8" s="1"/>
  <c r="AE49" i="8"/>
  <c r="AD49" i="8"/>
  <c r="AC49" i="8"/>
  <c r="L49" i="8"/>
  <c r="D49" i="8"/>
  <c r="AZ48" i="8"/>
  <c r="AR48" i="8"/>
  <c r="AJ48" i="8"/>
  <c r="AI48" i="8"/>
  <c r="AH48" i="8"/>
  <c r="BN48" i="8" s="1"/>
  <c r="AG48" i="8"/>
  <c r="AF48" i="8"/>
  <c r="BL48" i="8" s="1"/>
  <c r="AE48" i="8"/>
  <c r="AD48" i="8"/>
  <c r="AC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BL47" i="8"/>
  <c r="L47" i="8"/>
  <c r="D47" i="8"/>
  <c r="AZ46" i="8"/>
  <c r="AR46" i="8"/>
  <c r="AJ46" i="8"/>
  <c r="AI46" i="8"/>
  <c r="AH46" i="8"/>
  <c r="BN46" i="8" s="1"/>
  <c r="AG46" i="8"/>
  <c r="AF46" i="8"/>
  <c r="BL46" i="8" s="1"/>
  <c r="AE46" i="8"/>
  <c r="AD46" i="8"/>
  <c r="AC46" i="8"/>
  <c r="L46" i="8"/>
  <c r="D46" i="8"/>
  <c r="AZ45" i="8"/>
  <c r="AR45" i="8"/>
  <c r="AJ45" i="8"/>
  <c r="AI45" i="8"/>
  <c r="AH45" i="8"/>
  <c r="AG45" i="8"/>
  <c r="AF45" i="8"/>
  <c r="BL45" i="8" s="1"/>
  <c r="AE45" i="8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AD44" i="8"/>
  <c r="AC44" i="8"/>
  <c r="BI44" i="8" s="1"/>
  <c r="BL44" i="8"/>
  <c r="L44" i="8"/>
  <c r="D44" i="8"/>
  <c r="AZ43" i="8"/>
  <c r="AR43" i="8"/>
  <c r="AJ43" i="8"/>
  <c r="AI43" i="8"/>
  <c r="BO43" i="8" s="1"/>
  <c r="AH43" i="8"/>
  <c r="AG43" i="8"/>
  <c r="AF43" i="8"/>
  <c r="BL43" i="8" s="1"/>
  <c r="AE43" i="8"/>
  <c r="BK43" i="8" s="1"/>
  <c r="AD43" i="8"/>
  <c r="AC43" i="8"/>
  <c r="L43" i="8"/>
  <c r="D43" i="8"/>
  <c r="AZ42" i="8"/>
  <c r="AR42" i="8"/>
  <c r="AJ42" i="8"/>
  <c r="AI42" i="8"/>
  <c r="AH42" i="8"/>
  <c r="AG42" i="8"/>
  <c r="BM42" i="8" s="1"/>
  <c r="AF42" i="8"/>
  <c r="BL42" i="8" s="1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BN40" i="8" s="1"/>
  <c r="AG40" i="8"/>
  <c r="AF40" i="8"/>
  <c r="BL40" i="8" s="1"/>
  <c r="AE40" i="8"/>
  <c r="AD40" i="8"/>
  <c r="AC40" i="8"/>
  <c r="BI40" i="8" s="1"/>
  <c r="L40" i="8"/>
  <c r="D40" i="8"/>
  <c r="AZ39" i="8"/>
  <c r="AR39" i="8"/>
  <c r="AJ39" i="8"/>
  <c r="AI39" i="8"/>
  <c r="AH39" i="8"/>
  <c r="AG39" i="8"/>
  <c r="AF39" i="8"/>
  <c r="AE39" i="8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 s="1"/>
  <c r="AC38" i="8"/>
  <c r="L38" i="8"/>
  <c r="D38" i="8"/>
  <c r="AZ14" i="8"/>
  <c r="AR14" i="8"/>
  <c r="AJ14" i="8"/>
  <c r="AI14" i="8"/>
  <c r="AH14" i="8"/>
  <c r="AG14" i="8"/>
  <c r="AF14" i="8"/>
  <c r="AE14" i="8"/>
  <c r="AD14" i="8"/>
  <c r="AC14" i="8"/>
  <c r="BL14" i="8"/>
  <c r="L14" i="8"/>
  <c r="D14" i="8"/>
  <c r="AZ13" i="8"/>
  <c r="AR13" i="8"/>
  <c r="AJ13" i="8"/>
  <c r="AI13" i="8"/>
  <c r="BO13" i="8" s="1"/>
  <c r="AH13" i="8"/>
  <c r="AG13" i="8"/>
  <c r="AF13" i="8"/>
  <c r="BL13" i="8" s="1"/>
  <c r="AE13" i="8"/>
  <c r="AD13" i="8"/>
  <c r="AC13" i="8"/>
  <c r="BI13" i="8" s="1"/>
  <c r="L13" i="8"/>
  <c r="D13" i="8"/>
  <c r="AZ12" i="8"/>
  <c r="AR12" i="8"/>
  <c r="AJ12" i="8"/>
  <c r="AI12" i="8"/>
  <c r="AH12" i="8"/>
  <c r="AG12" i="8"/>
  <c r="AF12" i="8"/>
  <c r="BL12" i="8" s="1"/>
  <c r="AE12" i="8"/>
  <c r="AD12" i="8"/>
  <c r="AC12" i="8"/>
  <c r="L12" i="8"/>
  <c r="D12" i="8"/>
  <c r="AZ11" i="8"/>
  <c r="AR11" i="8"/>
  <c r="AJ11" i="8"/>
  <c r="AI11" i="8"/>
  <c r="AH11" i="8"/>
  <c r="BN11" i="8" s="1"/>
  <c r="AG11" i="8"/>
  <c r="AF11" i="8"/>
  <c r="AE11" i="8"/>
  <c r="AD11" i="8"/>
  <c r="AB11" i="8" s="1"/>
  <c r="AC11" i="8"/>
  <c r="L11" i="8"/>
  <c r="D11" i="8"/>
  <c r="AZ10" i="8"/>
  <c r="AR10" i="8"/>
  <c r="AJ10" i="8"/>
  <c r="AI10" i="8"/>
  <c r="AH10" i="8"/>
  <c r="AG10" i="8"/>
  <c r="AF10" i="8"/>
  <c r="AE10" i="8"/>
  <c r="AD10" i="8"/>
  <c r="AC10" i="8"/>
  <c r="L10" i="8"/>
  <c r="D10" i="8"/>
  <c r="BG9" i="8"/>
  <c r="L27" i="9" s="1"/>
  <c r="BF9" i="8"/>
  <c r="L24" i="9" s="1"/>
  <c r="BE9" i="8"/>
  <c r="BD9" i="8"/>
  <c r="L18" i="9" s="1"/>
  <c r="BC9" i="8"/>
  <c r="L15" i="9" s="1"/>
  <c r="BB9" i="8"/>
  <c r="BA9" i="8"/>
  <c r="AY9" i="8"/>
  <c r="AX9" i="8"/>
  <c r="AW9" i="8"/>
  <c r="AV9" i="8"/>
  <c r="AU9" i="8"/>
  <c r="AT9" i="8"/>
  <c r="AS9" i="8"/>
  <c r="AQ9" i="8"/>
  <c r="AP9" i="8"/>
  <c r="AO9" i="8"/>
  <c r="N21" i="9" s="1"/>
  <c r="K21" i="9" s="1"/>
  <c r="M21" i="9" s="1"/>
  <c r="AN9" i="8"/>
  <c r="N18" i="9" s="1"/>
  <c r="K18" i="9" s="1"/>
  <c r="M18" i="9" s="1"/>
  <c r="AM9" i="8"/>
  <c r="AL9" i="8"/>
  <c r="N12" i="9" s="1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12" i="6"/>
  <c r="AH12" i="6"/>
  <c r="AB12" i="6"/>
  <c r="AA12" i="6"/>
  <c r="Z12" i="6"/>
  <c r="Y12" i="6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X11" i="6"/>
  <c r="W11" i="6"/>
  <c r="J11" i="6"/>
  <c r="D11" i="6"/>
  <c r="AN10" i="6"/>
  <c r="AH10" i="6"/>
  <c r="AB10" i="6"/>
  <c r="AA10" i="6"/>
  <c r="Z10" i="6"/>
  <c r="AX10" i="6" s="1"/>
  <c r="Y10" i="6"/>
  <c r="X10" i="6"/>
  <c r="J10" i="6"/>
  <c r="D10" i="6"/>
  <c r="AN9" i="6"/>
  <c r="AH9" i="6"/>
  <c r="AB9" i="6"/>
  <c r="AA9" i="6"/>
  <c r="Z9" i="6"/>
  <c r="X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K36" i="9" s="1"/>
  <c r="M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K76" i="4" s="1"/>
  <c r="E76" i="4"/>
  <c r="F75" i="4"/>
  <c r="E75" i="4"/>
  <c r="F74" i="4"/>
  <c r="E74" i="4"/>
  <c r="K74" i="4" s="1"/>
  <c r="F73" i="4"/>
  <c r="E73" i="4"/>
  <c r="F72" i="4"/>
  <c r="E72" i="4"/>
  <c r="F71" i="4"/>
  <c r="E71" i="4"/>
  <c r="F70" i="4"/>
  <c r="E70" i="4"/>
  <c r="F69" i="4"/>
  <c r="E69" i="4"/>
  <c r="F68" i="4"/>
  <c r="K68" i="4" s="1"/>
  <c r="E68" i="4"/>
  <c r="F67" i="4"/>
  <c r="E67" i="4"/>
  <c r="F66" i="4"/>
  <c r="E66" i="4"/>
  <c r="F65" i="4"/>
  <c r="E65" i="4"/>
  <c r="F64" i="4"/>
  <c r="E64" i="4"/>
  <c r="F63" i="4"/>
  <c r="K56" i="4"/>
  <c r="K55" i="4"/>
  <c r="K54" i="4"/>
  <c r="K53" i="4"/>
  <c r="S53" i="4" s="1"/>
  <c r="K52" i="4"/>
  <c r="K51" i="4"/>
  <c r="K50" i="4"/>
  <c r="S50" i="4" s="1"/>
  <c r="K49" i="4"/>
  <c r="AD47" i="4"/>
  <c r="AC47" i="4"/>
  <c r="AB47" i="4"/>
  <c r="AA47" i="4"/>
  <c r="Z47" i="4"/>
  <c r="Y47" i="4"/>
  <c r="X47" i="4"/>
  <c r="W47" i="4"/>
  <c r="U47" i="4"/>
  <c r="T47" i="4"/>
  <c r="R47" i="4"/>
  <c r="V33" i="9" s="1"/>
  <c r="V51" i="9" s="1"/>
  <c r="Q47" i="4"/>
  <c r="P47" i="4"/>
  <c r="O47" i="4"/>
  <c r="N47" i="4"/>
  <c r="M47" i="4"/>
  <c r="L47" i="4"/>
  <c r="F47" i="4"/>
  <c r="D47" i="4"/>
  <c r="K46" i="4"/>
  <c r="K45" i="4"/>
  <c r="S45" i="4" s="1"/>
  <c r="K44" i="4"/>
  <c r="K43" i="4"/>
  <c r="S43" i="4" s="1"/>
  <c r="K42" i="4"/>
  <c r="S42" i="4" s="1"/>
  <c r="K41" i="4"/>
  <c r="K40" i="4"/>
  <c r="K39" i="4"/>
  <c r="S39" i="4" s="1"/>
  <c r="K38" i="4"/>
  <c r="K37" i="4"/>
  <c r="K36" i="4"/>
  <c r="K35" i="4"/>
  <c r="K34" i="4"/>
  <c r="K33" i="4"/>
  <c r="K32" i="4"/>
  <c r="K31" i="4"/>
  <c r="S31" i="4" s="1"/>
  <c r="K30" i="4"/>
  <c r="K29" i="4"/>
  <c r="K28" i="4"/>
  <c r="K27" i="4"/>
  <c r="K26" i="4"/>
  <c r="K25" i="4"/>
  <c r="K24" i="4"/>
  <c r="K23" i="4"/>
  <c r="S23" i="4" s="1"/>
  <c r="K22" i="4"/>
  <c r="K21" i="4"/>
  <c r="K20" i="4"/>
  <c r="K19" i="4"/>
  <c r="S19" i="4" s="1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Q19" i="3" s="1"/>
  <c r="J17" i="3"/>
  <c r="J16" i="3"/>
  <c r="J15" i="3"/>
  <c r="Q15" i="3" s="1"/>
  <c r="J14" i="3"/>
  <c r="T43" i="8"/>
  <c r="N24" i="9"/>
  <c r="N27" i="9"/>
  <c r="K27" i="9" s="1"/>
  <c r="M27" i="9" s="1"/>
  <c r="L21" i="9"/>
  <c r="L9" i="9"/>
  <c r="D27" i="9"/>
  <c r="J27" i="9" s="1"/>
  <c r="D15" i="9"/>
  <c r="BI52" i="8"/>
  <c r="N15" i="9"/>
  <c r="BK11" i="8"/>
  <c r="V9" i="8"/>
  <c r="BL11" i="8"/>
  <c r="BK14" i="8"/>
  <c r="BK48" i="8"/>
  <c r="BL10" i="8"/>
  <c r="BI14" i="8"/>
  <c r="BN42" i="8"/>
  <c r="BM10" i="8"/>
  <c r="X9" i="8"/>
  <c r="L53" i="9"/>
  <c r="Q22" i="3"/>
  <c r="U20" i="9"/>
  <c r="S46" i="4"/>
  <c r="Q29" i="3"/>
  <c r="H51" i="9"/>
  <c r="AX9" i="6"/>
  <c r="H30" i="9"/>
  <c r="H54" i="9" s="1"/>
  <c r="U31" i="9"/>
  <c r="K26" i="9"/>
  <c r="M32" i="9"/>
  <c r="BJ39" i="8"/>
  <c r="BL55" i="8"/>
  <c r="K12" i="9"/>
  <c r="M38" i="9"/>
  <c r="BM45" i="8"/>
  <c r="T46" i="8"/>
  <c r="S20" i="4"/>
  <c r="S18" i="4"/>
  <c r="S24" i="4"/>
  <c r="S10" i="4"/>
  <c r="I30" i="9"/>
  <c r="M13" i="9"/>
  <c r="U35" i="9"/>
  <c r="U41" i="9"/>
  <c r="M11" i="9"/>
  <c r="BO38" i="8"/>
  <c r="U38" i="9" l="1"/>
  <c r="S8" i="6"/>
  <c r="W9" i="8"/>
  <c r="AW9" i="6"/>
  <c r="BK12" i="8"/>
  <c r="AB51" i="8"/>
  <c r="BK54" i="8"/>
  <c r="BO55" i="8"/>
  <c r="E52" i="9"/>
  <c r="J50" i="9"/>
  <c r="K47" i="4"/>
  <c r="L9" i="8"/>
  <c r="BK40" i="8"/>
  <c r="AB41" i="8"/>
  <c r="AB43" i="8"/>
  <c r="BK47" i="8"/>
  <c r="BK9" i="8" s="1"/>
  <c r="BO47" i="8"/>
  <c r="Q52" i="9"/>
  <c r="U46" i="9"/>
  <c r="S26" i="4"/>
  <c r="S22" i="4"/>
  <c r="AY11" i="6"/>
  <c r="BI49" i="8"/>
  <c r="BI41" i="8"/>
  <c r="BH41" i="8" s="1"/>
  <c r="BM53" i="8"/>
  <c r="BM49" i="8"/>
  <c r="BM48" i="8"/>
  <c r="BM44" i="8"/>
  <c r="BM39" i="8"/>
  <c r="BM13" i="8"/>
  <c r="BO48" i="8"/>
  <c r="BO44" i="8"/>
  <c r="AR9" i="8"/>
  <c r="BO14" i="8"/>
  <c r="BK51" i="8"/>
  <c r="BO51" i="8"/>
  <c r="AB52" i="8"/>
  <c r="F54" i="9"/>
  <c r="S54" i="9"/>
  <c r="V47" i="4"/>
  <c r="AB55" i="8"/>
  <c r="O28" i="9"/>
  <c r="D53" i="9"/>
  <c r="J29" i="9"/>
  <c r="U16" i="9"/>
  <c r="BI47" i="8"/>
  <c r="BK55" i="8"/>
  <c r="BK50" i="8"/>
  <c r="BK41" i="8"/>
  <c r="U17" i="9"/>
  <c r="K10" i="9"/>
  <c r="BN13" i="8"/>
  <c r="AH9" i="8"/>
  <c r="T54" i="9"/>
  <c r="N9" i="9"/>
  <c r="AJ9" i="8"/>
  <c r="U13" i="9"/>
  <c r="M43" i="9"/>
  <c r="BI43" i="8"/>
  <c r="BI55" i="8"/>
  <c r="AB10" i="8"/>
  <c r="AC9" i="8"/>
  <c r="BI12" i="8"/>
  <c r="AB12" i="8"/>
  <c r="AG9" i="8"/>
  <c r="AF9" i="8"/>
  <c r="F52" i="9"/>
  <c r="K50" i="9"/>
  <c r="M50" i="9" s="1"/>
  <c r="U32" i="9"/>
  <c r="U22" i="9"/>
  <c r="S51" i="4"/>
  <c r="M41" i="9"/>
  <c r="BK52" i="8"/>
  <c r="K15" i="9"/>
  <c r="M15" i="9" s="1"/>
  <c r="S49" i="4"/>
  <c r="K67" i="4"/>
  <c r="K69" i="4"/>
  <c r="K71" i="4"/>
  <c r="AH8" i="6"/>
  <c r="AA8" i="6"/>
  <c r="AW11" i="6"/>
  <c r="AY12" i="6"/>
  <c r="BK39" i="8"/>
  <c r="BO39" i="8"/>
  <c r="BH39" i="8" s="1"/>
  <c r="BK44" i="8"/>
  <c r="BK45" i="8"/>
  <c r="BO45" i="8"/>
  <c r="AB46" i="8"/>
  <c r="BO46" i="8"/>
  <c r="BK53" i="8"/>
  <c r="BO53" i="8"/>
  <c r="S53" i="9"/>
  <c r="AV12" i="6"/>
  <c r="AV11" i="6"/>
  <c r="P9" i="6"/>
  <c r="T54" i="8"/>
  <c r="T50" i="8"/>
  <c r="BI46" i="8"/>
  <c r="T42" i="8"/>
  <c r="BI38" i="8"/>
  <c r="BH38" i="8" s="1"/>
  <c r="T55" i="8"/>
  <c r="BJ53" i="8"/>
  <c r="BJ52" i="8"/>
  <c r="T51" i="8"/>
  <c r="T48" i="8"/>
  <c r="T47" i="8"/>
  <c r="BJ46" i="8"/>
  <c r="BJ45" i="8"/>
  <c r="T44" i="8"/>
  <c r="BJ42" i="8"/>
  <c r="BH42" i="8" s="1"/>
  <c r="T41" i="8"/>
  <c r="BJ40" i="8"/>
  <c r="BH40" i="8" s="1"/>
  <c r="T39" i="8"/>
  <c r="BJ13" i="8"/>
  <c r="T12" i="8"/>
  <c r="BJ11" i="8"/>
  <c r="BJ10" i="8"/>
  <c r="BN53" i="8"/>
  <c r="BN51" i="8"/>
  <c r="BN45" i="8"/>
  <c r="BN43" i="8"/>
  <c r="Z9" i="8"/>
  <c r="G52" i="9"/>
  <c r="K63" i="4"/>
  <c r="BM51" i="8"/>
  <c r="BM47" i="8"/>
  <c r="BM43" i="8"/>
  <c r="BM41" i="8"/>
  <c r="BM40" i="8"/>
  <c r="BM38" i="8"/>
  <c r="BM14" i="8"/>
  <c r="BM12" i="8"/>
  <c r="BH12" i="8" s="1"/>
  <c r="Y9" i="8"/>
  <c r="BO54" i="8"/>
  <c r="BO42" i="8"/>
  <c r="AA9" i="8"/>
  <c r="BK10" i="8"/>
  <c r="S36" i="4"/>
  <c r="AW10" i="6"/>
  <c r="AW12" i="6"/>
  <c r="AW8" i="6" s="1"/>
  <c r="AD9" i="8"/>
  <c r="BK49" i="8"/>
  <c r="BO49" i="8"/>
  <c r="BK56" i="8"/>
  <c r="R52" i="9"/>
  <c r="Q53" i="9"/>
  <c r="V53" i="9"/>
  <c r="O51" i="9"/>
  <c r="E53" i="9"/>
  <c r="T53" i="9"/>
  <c r="Q54" i="9"/>
  <c r="H53" i="9"/>
  <c r="C8" i="7"/>
  <c r="X8" i="7"/>
  <c r="AS8" i="7"/>
  <c r="U45" i="9"/>
  <c r="Q13" i="3"/>
  <c r="S41" i="4"/>
  <c r="BI10" i="8"/>
  <c r="T8" i="6"/>
  <c r="V9" i="6"/>
  <c r="AX12" i="6"/>
  <c r="AV9" i="6"/>
  <c r="AY10" i="6"/>
  <c r="U8" i="6"/>
  <c r="R8" i="6"/>
  <c r="U7" i="9"/>
  <c r="M7" i="9"/>
  <c r="U40" i="9"/>
  <c r="K49" i="9"/>
  <c r="M49" i="9" s="1"/>
  <c r="BI11" i="8"/>
  <c r="T11" i="8"/>
  <c r="U34" i="9"/>
  <c r="U36" i="9"/>
  <c r="U14" i="9"/>
  <c r="BI50" i="8"/>
  <c r="AB39" i="8"/>
  <c r="AB45" i="8"/>
  <c r="V10" i="6"/>
  <c r="W8" i="6"/>
  <c r="T14" i="8"/>
  <c r="V12" i="6"/>
  <c r="M37" i="9"/>
  <c r="L12" i="9"/>
  <c r="L30" i="9" s="1"/>
  <c r="AZ9" i="8"/>
  <c r="BM11" i="8"/>
  <c r="BK13" i="8"/>
  <c r="AB13" i="8"/>
  <c r="AI9" i="8"/>
  <c r="BJ14" i="8"/>
  <c r="BH14" i="8" s="1"/>
  <c r="BN14" i="8"/>
  <c r="BJ44" i="8"/>
  <c r="BH44" i="8" s="1"/>
  <c r="AB53" i="8"/>
  <c r="U11" i="9"/>
  <c r="J49" i="9"/>
  <c r="D52" i="9"/>
  <c r="J52" i="9" s="1"/>
  <c r="O29" i="9"/>
  <c r="K8" i="9"/>
  <c r="M8" i="9" s="1"/>
  <c r="U9" i="8"/>
  <c r="AE7" i="5"/>
  <c r="S44" i="4"/>
  <c r="S55" i="4"/>
  <c r="BI48" i="8"/>
  <c r="AB48" i="8"/>
  <c r="BI54" i="8"/>
  <c r="AB54" i="8"/>
  <c r="Q8" i="6"/>
  <c r="AU10" i="6"/>
  <c r="P10" i="6"/>
  <c r="BK46" i="8"/>
  <c r="P12" i="6"/>
  <c r="O49" i="9"/>
  <c r="O52" i="9" s="1"/>
  <c r="T13" i="8"/>
  <c r="V54" i="9"/>
  <c r="T53" i="8"/>
  <c r="BI53" i="8"/>
  <c r="BH53" i="8" s="1"/>
  <c r="T45" i="8"/>
  <c r="M19" i="9"/>
  <c r="BI51" i="8"/>
  <c r="U44" i="9"/>
  <c r="U50" i="9" s="1"/>
  <c r="T38" i="8"/>
  <c r="BJ12" i="8"/>
  <c r="BI39" i="8"/>
  <c r="O50" i="9"/>
  <c r="O53" i="9" s="1"/>
  <c r="V11" i="6"/>
  <c r="U26" i="9"/>
  <c r="M26" i="9"/>
  <c r="AB42" i="8"/>
  <c r="BI45" i="8"/>
  <c r="T49" i="8"/>
  <c r="T10" i="8"/>
  <c r="J8" i="6"/>
  <c r="AY9" i="6"/>
  <c r="X8" i="6"/>
  <c r="BN10" i="8"/>
  <c r="BH10" i="8" s="1"/>
  <c r="BN12" i="8"/>
  <c r="BN9" i="8" s="1"/>
  <c r="AB38" i="8"/>
  <c r="AB40" i="8"/>
  <c r="BJ49" i="8"/>
  <c r="AB49" i="8"/>
  <c r="BN49" i="8"/>
  <c r="BM50" i="8"/>
  <c r="BO56" i="8"/>
  <c r="M47" i="9"/>
  <c r="P11" i="6"/>
  <c r="K24" i="9"/>
  <c r="M24" i="9" s="1"/>
  <c r="S54" i="4"/>
  <c r="AV10" i="6"/>
  <c r="AE9" i="8"/>
  <c r="BO11" i="8"/>
  <c r="BN39" i="8"/>
  <c r="BN41" i="8"/>
  <c r="BM46" i="8"/>
  <c r="BJ48" i="8"/>
  <c r="BO50" i="8"/>
  <c r="BJ51" i="8"/>
  <c r="BH51" i="8" s="1"/>
  <c r="BJ55" i="8"/>
  <c r="BN55" i="8"/>
  <c r="AB56" i="8"/>
  <c r="BM56" i="8"/>
  <c r="P52" i="9"/>
  <c r="T52" i="9"/>
  <c r="C7" i="5"/>
  <c r="H31" i="3"/>
  <c r="H35" i="3" s="1"/>
  <c r="T40" i="8"/>
  <c r="G54" i="9"/>
  <c r="K70" i="4"/>
  <c r="K72" i="4"/>
  <c r="Y8" i="6"/>
  <c r="BJ43" i="8"/>
  <c r="BH43" i="8" s="1"/>
  <c r="AB47" i="8"/>
  <c r="BM52" i="8"/>
  <c r="BH52" i="8" s="1"/>
  <c r="BJ56" i="8"/>
  <c r="J28" i="9"/>
  <c r="F53" i="9"/>
  <c r="P53" i="9"/>
  <c r="C7" i="10"/>
  <c r="O30" i="9"/>
  <c r="D9" i="8"/>
  <c r="Q17" i="3"/>
  <c r="J31" i="3"/>
  <c r="J35" i="3" s="1"/>
  <c r="Q14" i="3"/>
  <c r="K66" i="4"/>
  <c r="K57" i="4"/>
  <c r="I57" i="4"/>
  <c r="J52" i="4"/>
  <c r="J47" i="4"/>
  <c r="AN8" i="6"/>
  <c r="N48" i="9"/>
  <c r="K48" i="9" s="1"/>
  <c r="M48" i="9" s="1"/>
  <c r="K39" i="9"/>
  <c r="M39" i="9" s="1"/>
  <c r="AB8" i="6"/>
  <c r="N33" i="9"/>
  <c r="D51" i="9"/>
  <c r="I12" i="3"/>
  <c r="L51" i="9"/>
  <c r="AZ8" i="7"/>
  <c r="AB44" i="8"/>
  <c r="BH54" i="8"/>
  <c r="BL9" i="8"/>
  <c r="AB50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U27" i="9"/>
  <c r="P54" i="9"/>
  <c r="U42" i="9"/>
  <c r="U23" i="9"/>
  <c r="M23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AB14" i="8"/>
  <c r="U49" i="9"/>
  <c r="J48" i="9"/>
  <c r="K9" i="9"/>
  <c r="M9" i="9" s="1"/>
  <c r="N30" i="9"/>
  <c r="J15" i="9"/>
  <c r="U15" i="9" s="1"/>
  <c r="U21" i="9"/>
  <c r="U12" i="9"/>
  <c r="U18" i="9"/>
  <c r="AX8" i="6"/>
  <c r="D8" i="6"/>
  <c r="Z8" i="6"/>
  <c r="E51" i="9"/>
  <c r="E54" i="9" s="1"/>
  <c r="D30" i="9"/>
  <c r="AB9" i="8"/>
  <c r="M40" i="9"/>
  <c r="J39" i="9"/>
  <c r="S56" i="4"/>
  <c r="BH56" i="8" l="1"/>
  <c r="O54" i="9"/>
  <c r="BO9" i="8"/>
  <c r="BM9" i="8"/>
  <c r="BH13" i="8"/>
  <c r="BH46" i="8"/>
  <c r="AT11" i="6"/>
  <c r="BH47" i="8"/>
  <c r="AT12" i="6"/>
  <c r="BH50" i="8"/>
  <c r="BH49" i="8"/>
  <c r="T9" i="8"/>
  <c r="M10" i="9"/>
  <c r="U10" i="9"/>
  <c r="U28" i="9" s="1"/>
  <c r="BJ9" i="8"/>
  <c r="BH11" i="8"/>
  <c r="K29" i="9"/>
  <c r="M29" i="9" s="1"/>
  <c r="BH55" i="8"/>
  <c r="BH45" i="8"/>
  <c r="AT10" i="6"/>
  <c r="AV8" i="6"/>
  <c r="AT9" i="6"/>
  <c r="P8" i="6"/>
  <c r="U39" i="9"/>
  <c r="AU8" i="6"/>
  <c r="AT8" i="6" s="1"/>
  <c r="AY8" i="6"/>
  <c r="U24" i="9"/>
  <c r="U8" i="9"/>
  <c r="U29" i="9" s="1"/>
  <c r="U53" i="9" s="1"/>
  <c r="BH48" i="8"/>
  <c r="M12" i="9"/>
  <c r="V8" i="6"/>
  <c r="BI9" i="8"/>
  <c r="BH9" i="8" s="1"/>
  <c r="K30" i="9"/>
  <c r="J57" i="4"/>
  <c r="S52" i="4"/>
  <c r="S57" i="4" s="1"/>
  <c r="U48" i="9"/>
  <c r="N51" i="9"/>
  <c r="N54" i="9" s="1"/>
  <c r="K33" i="9"/>
  <c r="U9" i="9"/>
  <c r="U30" i="9" s="1"/>
  <c r="L54" i="9"/>
  <c r="I31" i="3"/>
  <c r="Q12" i="3"/>
  <c r="S47" i="4"/>
  <c r="K52" i="9"/>
  <c r="M52" i="9" s="1"/>
  <c r="M28" i="9"/>
  <c r="U52" i="9"/>
  <c r="D54" i="9"/>
  <c r="J30" i="9"/>
  <c r="J66" i="9" s="1"/>
  <c r="J33" i="9"/>
  <c r="I51" i="9"/>
  <c r="K53" i="9" l="1"/>
  <c r="M53" i="9" s="1"/>
  <c r="U33" i="9"/>
  <c r="U51" i="9" s="1"/>
  <c r="U54" i="9" s="1"/>
  <c r="M30" i="9"/>
  <c r="K66" i="9"/>
  <c r="K51" i="9"/>
  <c r="K72" i="9" s="1"/>
  <c r="M33" i="9"/>
  <c r="I35" i="3"/>
  <c r="Q31" i="3"/>
  <c r="Q35" i="3" s="1"/>
  <c r="I54" i="9"/>
  <c r="J54" i="9" s="1"/>
  <c r="J51" i="9"/>
  <c r="J72" i="9" s="1"/>
  <c r="J60" i="9" l="1"/>
  <c r="J78" i="9"/>
  <c r="M51" i="9"/>
  <c r="K54" i="9"/>
  <c r="M54" i="9" l="1"/>
  <c r="K78" i="9"/>
  <c r="K60" i="9"/>
</calcChain>
</file>

<file path=xl/sharedStrings.xml><?xml version="1.0" encoding="utf-8"?>
<sst xmlns="http://schemas.openxmlformats.org/spreadsheetml/2006/main" count="1055" uniqueCount="618">
  <si>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</si>
  <si>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</si>
  <si>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</si>
  <si>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</si>
  <si>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</si>
  <si>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</si>
  <si>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</si>
  <si>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</si>
  <si>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</si>
  <si>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</si>
  <si>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</si>
  <si>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</si>
  <si>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</si>
  <si>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</si>
  <si>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</si>
  <si>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</si>
  <si>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</si>
  <si>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</si>
  <si>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</si>
  <si>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</si>
  <si>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</si>
  <si>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</si>
  <si>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</si>
  <si>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</si>
  <si>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</si>
  <si>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</si>
  <si>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</si>
  <si>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</si>
  <si>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</si>
  <si>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</si>
  <si>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</si>
  <si>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</si>
  <si>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</si>
  <si>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</si>
  <si>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</si>
  <si>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</si>
  <si>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</si>
  <si>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</si>
  <si>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</si>
  <si>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</si>
  <si>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</si>
  <si>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</si>
  <si>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</si>
  <si>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</si>
  <si>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</si>
  <si>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</si>
  <si>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</si>
  <si>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</si>
  <si>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</si>
  <si>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</si>
  <si>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</si>
  <si>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</si>
  <si>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</si>
  <si>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</si>
  <si>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</si>
  <si>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</si>
  <si>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</si>
  <si>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</si>
  <si>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</si>
  <si>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</si>
  <si>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</si>
  <si>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</si>
  <si>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</si>
  <si>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</si>
  <si>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</si>
  <si>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</si>
  <si>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</si>
  <si>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</si>
  <si>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</si>
  <si>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</si>
  <si>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</si>
  <si>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</si>
  <si>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</si>
  <si>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</si>
  <si>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</si>
  <si>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</si>
  <si>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</si>
  <si>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</si>
  <si>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</si>
  <si>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</si>
  <si>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</si>
  <si>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</si>
  <si>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</si>
  <si>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</si>
  <si>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</si>
  <si>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</si>
  <si>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</si>
  <si>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</si>
  <si>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</si>
  <si>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</si>
  <si>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</si>
  <si>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</si>
  <si>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</si>
  <si>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</si>
  <si>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</si>
  <si>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</si>
  <si>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</si>
  <si>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</si>
  <si>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</si>
  <si>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</si>
  <si>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</si>
  <si>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</si>
  <si>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</si>
  <si>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</si>
  <si>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</si>
  <si>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</si>
  <si>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</si>
  <si>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</si>
  <si>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</si>
  <si>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</si>
  <si>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</si>
  <si>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</si>
  <si>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</si>
  <si>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</si>
  <si>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</si>
  <si>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</si>
  <si>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</si>
  <si>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</si>
  <si>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</si>
  <si>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</si>
  <si>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</si>
  <si>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</si>
  <si>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</si>
  <si>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</si>
  <si>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</si>
  <si>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</si>
  <si>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</si>
  <si>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</si>
  <si>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</si>
  <si>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</si>
  <si>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</si>
  <si>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</si>
  <si>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</si>
  <si>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</si>
  <si>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</si>
  <si>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</si>
  <si>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</si>
  <si>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</si>
  <si>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</si>
  <si>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</si>
  <si>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</si>
  <si>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</si>
  <si>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</si>
  <si>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</si>
  <si>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</si>
  <si>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</si>
  <si>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</si>
  <si>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</si>
  <si>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</si>
  <si>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</si>
  <si>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</si>
  <si>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</si>
  <si>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</si>
  <si>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</si>
  <si>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</si>
  <si>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</si>
  <si>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</si>
  <si>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</si>
  <si>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</si>
  <si>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</si>
  <si>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</si>
  <si>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</si>
  <si>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</si>
  <si>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</si>
  <si>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</si>
  <si>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</si>
  <si>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</si>
  <si>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</si>
  <si>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</si>
  <si>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</si>
  <si>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</si>
  <si>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</si>
  <si>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</si>
  <si>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</si>
  <si>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</si>
  <si>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</si>
  <si>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</si>
  <si>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</si>
  <si>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</si>
  <si>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</si>
  <si>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</si>
  <si>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</si>
  <si>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</si>
  <si>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</si>
  <si>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</si>
  <si>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</si>
  <si>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</si>
  <si>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</si>
  <si>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</si>
  <si>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</si>
  <si>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</si>
  <si>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</si>
  <si>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</si>
  <si>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</si>
  <si>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</si>
  <si>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</si>
  <si>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</si>
  <si>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</si>
  <si>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</si>
  <si>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</si>
  <si>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</si>
  <si>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</si>
  <si>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</si>
  <si>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</si>
  <si>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</si>
  <si>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</si>
  <si>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</si>
  <si>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</si>
  <si>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</si>
  <si>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</si>
  <si>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</si>
  <si>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</si>
  <si>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</si>
  <si>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</si>
  <si>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</si>
  <si>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</si>
  <si>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</si>
  <si>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</si>
  <si>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</si>
  <si>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</si>
  <si>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</si>
  <si>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</si>
  <si>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</si>
  <si>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</si>
  <si>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</si>
  <si>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</si>
  <si>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</si>
  <si>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</si>
  <si>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</si>
  <si>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</si>
  <si>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</si>
  <si>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</si>
  <si>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</si>
  <si>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</si>
  <si>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</si>
  <si>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</si>
  <si>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</si>
  <si>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</si>
  <si>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</si>
  <si>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</si>
  <si>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</si>
  <si>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</si>
  <si>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</si>
  <si>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</si>
  <si>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</si>
  <si>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</si>
  <si>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</si>
  <si>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</si>
  <si>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</si>
  <si>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</si>
  <si>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</si>
  <si>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</si>
  <si>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</si>
  <si>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</si>
  <si>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</si>
  <si>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</si>
  <si>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</si>
  <si>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</si>
  <si>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</si>
  <si>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</si>
  <si>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</si>
  <si>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</si>
  <si>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</si>
  <si>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</si>
  <si>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</si>
  <si>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</si>
  <si>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</si>
  <si>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</si>
  <si>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</si>
  <si>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</si>
  <si>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</si>
  <si>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</si>
  <si>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</si>
  <si>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</si>
  <si>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</si>
  <si>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</si>
  <si>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</si>
  <si>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</si>
  <si>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</si>
  <si>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</si>
  <si>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</si>
  <si>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</si>
  <si>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</si>
  <si>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</si>
  <si>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</si>
  <si>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</si>
  <si>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</si>
  <si>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</si>
  <si>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</si>
  <si>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</si>
  <si>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</si>
  <si>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</si>
  <si>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</si>
  <si>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</si>
  <si>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</si>
  <si>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</si>
  <si>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</si>
  <si>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</si>
  <si>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</si>
  <si>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</si>
  <si>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</si>
  <si>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</si>
  <si>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</si>
  <si>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</si>
  <si>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</si>
  <si>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</si>
  <si>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</si>
  <si>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</si>
  <si>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</si>
  <si>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</si>
  <si>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</si>
  <si>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</si>
  <si>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</si>
  <si>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</si>
  <si>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</si>
  <si>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</si>
  <si>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</si>
  <si>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</si>
  <si>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</si>
  <si>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</si>
  <si>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</si>
  <si>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</si>
  <si>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</si>
  <si>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</si>
  <si>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</si>
  <si>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</si>
  <si>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</si>
  <si>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</si>
  <si>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</si>
  <si>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</si>
  <si>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</si>
  <si>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</si>
  <si>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</si>
  <si>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</si>
  <si>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</si>
  <si>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</si>
  <si>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</si>
  <si>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</si>
  <si>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</si>
  <si>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</si>
  <si>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</si>
  <si>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</si>
  <si>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</si>
  <si>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</si>
  <si>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</si>
  <si>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</si>
  <si>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</si>
  <si>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</si>
  <si>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</si>
  <si>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</si>
  <si>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</si>
  <si>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</si>
  <si>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</si>
  <si>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</si>
  <si>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</si>
  <si>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</si>
  <si>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</si>
  <si>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</si>
  <si>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</si>
  <si>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</si>
  <si>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</si>
  <si>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</si>
  <si>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</si>
  <si>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</si>
  <si>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</si>
  <si>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</si>
  <si>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</si>
  <si>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</si>
  <si>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</si>
  <si>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</si>
  <si>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</si>
  <si>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</si>
  <si>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</si>
  <si>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</si>
  <si>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</si>
  <si>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</si>
  <si>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</si>
  <si>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</si>
  <si>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</si>
  <si>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</si>
  <si>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</si>
  <si>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</si>
  <si>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</si>
  <si>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</si>
  <si>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</si>
  <si>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</si>
  <si>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</si>
  <si>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</si>
  <si>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</si>
  <si>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</si>
  <si>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</si>
  <si>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</si>
  <si>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</si>
  <si>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</si>
  <si>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</si>
  <si>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</si>
  <si>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</si>
  <si>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</si>
  <si>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</si>
  <si>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</si>
  <si>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</si>
  <si>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</si>
  <si>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</si>
  <si>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</si>
  <si>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</si>
  <si>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</si>
  <si>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</si>
  <si>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</si>
  <si>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</si>
  <si>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</si>
  <si>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</si>
  <si>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</si>
  <si>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</si>
  <si>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</si>
  <si>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</si>
  <si>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</si>
  <si>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</si>
  <si>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</si>
  <si>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</si>
  <si>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</si>
  <si>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</si>
  <si>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</si>
  <si>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</si>
  <si>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</si>
  <si>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</si>
  <si>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</si>
  <si>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</si>
  <si>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</si>
  <si>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</si>
  <si>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</si>
  <si>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</si>
  <si>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</si>
  <si>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</si>
  <si>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</si>
  <si>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</si>
  <si>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</si>
  <si>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</si>
  <si>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</si>
  <si>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</si>
  <si>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</si>
  <si>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</si>
  <si>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</si>
  <si>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</si>
  <si>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</si>
  <si>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</si>
  <si>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</si>
  <si>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</si>
  <si>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</si>
  <si>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</si>
  <si>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</si>
  <si>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</si>
  <si>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</si>
  <si>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</si>
  <si>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</si>
  <si>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</si>
  <si>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</si>
  <si>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</si>
  <si>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</si>
  <si>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</si>
  <si>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</si>
  <si>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</si>
  <si>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</si>
  <si>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</si>
  <si>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</si>
  <si>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</si>
  <si>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</si>
  <si>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</si>
  <si>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</si>
  <si>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</si>
  <si>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</si>
  <si>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</si>
  <si>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</si>
  <si>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</si>
  <si>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</si>
  <si>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</si>
  <si>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</si>
  <si>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</si>
  <si>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</si>
  <si>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</si>
  <si>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</si>
  <si>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</si>
  <si>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</si>
  <si>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</si>
  <si>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</si>
  <si>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</si>
  <si>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</si>
  <si>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</si>
  <si>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</si>
  <si>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</si>
  <si>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</si>
  <si>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</si>
  <si>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</si>
  <si>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</si>
  <si>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</si>
  <si>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</si>
  <si>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</si>
  <si>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</si>
  <si>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</si>
  <si>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</si>
  <si>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</si>
  <si>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</si>
  <si>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</si>
  <si>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</si>
  <si>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</si>
  <si>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</si>
  <si>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</si>
  <si>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</si>
  <si>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</si>
  <si>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</si>
  <si>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</si>
  <si>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</si>
  <si>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</si>
  <si>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</si>
  <si>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</si>
  <si>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</si>
  <si>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</si>
  <si>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</si>
  <si>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</si>
  <si>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</si>
  <si>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</si>
  <si>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</si>
  <si>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</si>
  <si>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</si>
  <si>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</si>
  <si>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</si>
  <si>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</si>
  <si>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</si>
  <si>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</si>
  <si>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</si>
  <si>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</si>
  <si>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</si>
  <si>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</si>
  <si>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</si>
  <si>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</si>
  <si>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</si>
  <si>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</si>
  <si>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</si>
  <si>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</si>
  <si>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</si>
  <si>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</si>
  <si>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</si>
  <si>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</si>
  <si>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</si>
  <si>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</si>
  <si>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</si>
  <si>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</si>
  <si>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</si>
  <si>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</si>
  <si>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</si>
  <si>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</si>
  <si>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</si>
  <si>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</si>
  <si>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</si>
  <si>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</si>
  <si>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</si>
  <si>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</si>
  <si>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</si>
  <si>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</si>
  <si>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</si>
  <si>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</si>
  <si>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</si>
  <si>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</si>
  <si>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</si>
  <si>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</si>
  <si>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</si>
  <si>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</si>
  <si>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</si>
  <si>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</si>
  <si>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</si>
  <si>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</si>
  <si>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</si>
  <si>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</si>
  <si>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</si>
  <si>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</si>
  <si>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</si>
  <si>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</si>
  <si>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</si>
  <si>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</si>
  <si>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</si>
  <si>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</si>
  <si>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</si>
  <si>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</si>
  <si>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</si>
  <si>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</si>
  <si>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</si>
  <si>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</si>
  <si>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</si>
  <si>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</si>
  <si>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</si>
  <si>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</si>
  <si>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</si>
  <si>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</si>
  <si>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</si>
  <si>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</si>
  <si>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за   .............................. 20.. г.   (ГРАЖДАНСКИ  ДЕЛА)</t>
  </si>
  <si>
    <t>Ганчо Драганов</t>
  </si>
  <si>
    <t>Росен Балкански</t>
  </si>
  <si>
    <t>ТЕРВЕЛ</t>
  </si>
  <si>
    <t>месеца на 2015    г.</t>
  </si>
  <si>
    <t>месеца на 2015   г.</t>
  </si>
  <si>
    <t>Ганчо Манев Драганов</t>
  </si>
  <si>
    <t>Росен Иванов Балкански</t>
  </si>
  <si>
    <t>9г.</t>
  </si>
  <si>
    <t>19г.</t>
  </si>
  <si>
    <t xml:space="preserve">Справка за дейността на съдиите в РАЙОНЕН СЪД гр. Тервел </t>
  </si>
  <si>
    <t>за   цялата 2015 г. (НАКАЗАТЕЛНИ ДЕЛА)</t>
  </si>
  <si>
    <t>Дата:11.01.2015г.</t>
  </si>
  <si>
    <t>дата:11.01.2015г.</t>
  </si>
  <si>
    <t>Съставил:Павлина Добрева</t>
  </si>
  <si>
    <t>град:Тервел</t>
  </si>
  <si>
    <t>тел:05751 4043</t>
  </si>
  <si>
    <t xml:space="preserve">Справка за резултатите от върнати обжалвани и протестирани ГРАЖДАНСКИ и ТЪРГОВСКИ дела на съдиите
от РАЙОНЕН СЪД гр. Тервел през второто шетмесечие на  2015 г.            </t>
  </si>
  <si>
    <t xml:space="preserve">Справка за резултатите от върнати обжалвани и протестирани НАКАЗАТЕЛНИТЕ дела на съдиите 
от РАЙОНЕН СЪД гр.Тервел през второто шестмесечие на 2015 г. </t>
  </si>
  <si>
    <t>Телефон:05751 4043</t>
  </si>
  <si>
    <t>Дата:31.01.2016</t>
  </si>
  <si>
    <t>Изготвил:Павлина Добрева</t>
  </si>
  <si>
    <t>Телефон:057514043</t>
  </si>
  <si>
    <t>e-mail:rstervel@mail.bg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</si>
</sst>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5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15</xdr:row>
      <xdr:rowOff>108858</xdr:rowOff>
    </xdr:from>
    <xdr:to>
      <xdr:col>1</xdr:col>
      <xdr:colOff>1921329</xdr:colOff>
      <xdr:row>21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123825</xdr:rowOff>
    </xdr:from>
    <xdr:to>
      <xdr:col>1</xdr:col>
      <xdr:colOff>895350</xdr:colOff>
      <xdr:row>21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4" zoomScaleNormal="100" workbookViewId="0">
      <selection activeCell="A8" sqref="A8:J8"/>
    </sheetView>
  </sheetViews>
  <sheetFormatPr defaultRowHeight="15" x14ac:dyDescent="0.2"/>
  <cols>
    <col min="1" max="8" width="9.140625" style="490"/>
    <col min="9" max="9" width="17.28515625" style="490" customWidth="1"/>
    <col min="10" max="10" width="29.42578125" style="490" customWidth="1"/>
    <col min="11" max="11" width="22.28515625" style="490" customWidth="1"/>
    <col min="12" max="16384" width="9.140625" style="490"/>
  </cols>
  <sheetData>
    <row r="2" spans="1:11" s="486" customFormat="1" ht="15.75" x14ac:dyDescent="0.2">
      <c r="A2" s="533" t="s">
        <v>415</v>
      </c>
      <c r="B2" s="533"/>
      <c r="C2" s="533"/>
      <c r="D2" s="533"/>
      <c r="E2" s="533"/>
      <c r="F2" s="533"/>
      <c r="G2" s="533"/>
      <c r="H2" s="533"/>
      <c r="I2" s="533"/>
      <c r="J2" s="533"/>
      <c r="K2" s="485"/>
    </row>
    <row r="3" spans="1:11" s="488" customFormat="1" ht="15.75" x14ac:dyDescent="0.2">
      <c r="A3" s="533" t="s">
        <v>416</v>
      </c>
      <c r="B3" s="533"/>
      <c r="C3" s="533"/>
      <c r="D3" s="533"/>
      <c r="E3" s="533"/>
      <c r="F3" s="533"/>
      <c r="G3" s="533"/>
      <c r="H3" s="533"/>
      <c r="I3" s="533"/>
      <c r="J3" s="533"/>
      <c r="K3" s="487"/>
    </row>
    <row r="4" spans="1:11" s="488" customFormat="1" ht="15.75" x14ac:dyDescent="0.2">
      <c r="A4" s="533" t="s">
        <v>417</v>
      </c>
      <c r="B4" s="533"/>
      <c r="C4" s="533"/>
      <c r="D4" s="533"/>
      <c r="E4" s="533"/>
      <c r="F4" s="533"/>
      <c r="G4" s="533"/>
      <c r="H4" s="533"/>
      <c r="I4" s="533"/>
      <c r="J4" s="533"/>
      <c r="K4" s="487"/>
    </row>
    <row r="5" spans="1:11" s="488" customFormat="1" ht="15.75" x14ac:dyDescent="0.2">
      <c r="A5" s="533" t="s">
        <v>420</v>
      </c>
      <c r="B5" s="533"/>
      <c r="C5" s="533"/>
      <c r="D5" s="533"/>
      <c r="E5" s="533"/>
      <c r="F5" s="533"/>
      <c r="G5" s="533"/>
      <c r="H5" s="533"/>
      <c r="I5" s="533"/>
      <c r="J5" s="533"/>
      <c r="K5" s="487"/>
    </row>
    <row r="6" spans="1:11" s="488" customFormat="1" ht="15.75" x14ac:dyDescent="0.2">
      <c r="A6" s="533" t="s">
        <v>419</v>
      </c>
      <c r="B6" s="533"/>
      <c r="C6" s="533"/>
      <c r="D6" s="533"/>
      <c r="E6" s="533"/>
      <c r="F6" s="533"/>
      <c r="G6" s="533"/>
      <c r="H6" s="533"/>
      <c r="I6" s="533"/>
      <c r="J6" s="533"/>
      <c r="K6" s="487"/>
    </row>
    <row r="7" spans="1:11" s="488" customFormat="1" ht="15.75" x14ac:dyDescent="0.2">
      <c r="A7" s="533" t="s">
        <v>421</v>
      </c>
      <c r="B7" s="533"/>
      <c r="C7" s="533"/>
      <c r="D7" s="533"/>
      <c r="E7" s="533"/>
      <c r="F7" s="533"/>
      <c r="G7" s="533"/>
      <c r="H7" s="533"/>
      <c r="I7" s="533"/>
      <c r="J7" s="533"/>
      <c r="K7" s="487"/>
    </row>
    <row r="8" spans="1:11" s="488" customFormat="1" ht="15.75" x14ac:dyDescent="0.2">
      <c r="A8" s="533" t="s">
        <v>418</v>
      </c>
      <c r="B8" s="533"/>
      <c r="C8" s="533"/>
      <c r="D8" s="533"/>
      <c r="E8" s="533"/>
      <c r="F8" s="533"/>
      <c r="G8" s="533"/>
      <c r="H8" s="533"/>
      <c r="I8" s="533"/>
      <c r="J8" s="533"/>
      <c r="K8" s="487"/>
    </row>
    <row r="9" spans="1:11" ht="16.5" thickBot="1" x14ac:dyDescent="0.3">
      <c r="A9" s="221"/>
      <c r="B9" s="222"/>
      <c r="C9" s="8"/>
      <c r="D9" s="489"/>
      <c r="E9" s="221"/>
      <c r="F9" s="221"/>
      <c r="G9" s="221"/>
      <c r="H9" s="221"/>
      <c r="I9" s="221"/>
      <c r="J9" s="223"/>
      <c r="K9" s="221"/>
    </row>
    <row r="10" spans="1:11" ht="16.5" thickBot="1" x14ac:dyDescent="0.3">
      <c r="A10" s="530" t="s">
        <v>423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2"/>
    </row>
    <row r="11" spans="1:11" ht="16.5" thickTop="1" x14ac:dyDescent="0.25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.75" x14ac:dyDescent="0.25">
      <c r="A12" s="233"/>
      <c r="B12" s="222"/>
      <c r="C12" s="256" t="s">
        <v>429</v>
      </c>
      <c r="D12" s="256"/>
      <c r="E12" s="256"/>
      <c r="F12" s="256"/>
      <c r="G12" s="256"/>
      <c r="H12" s="256"/>
      <c r="I12" s="256"/>
      <c r="J12" s="256"/>
      <c r="K12" s="234"/>
    </row>
    <row r="13" spans="1:11" ht="15.75" x14ac:dyDescent="0.25">
      <c r="A13" s="233"/>
      <c r="B13" s="222"/>
      <c r="C13" s="256" t="s">
        <v>424</v>
      </c>
      <c r="D13" s="256"/>
      <c r="E13" s="256"/>
      <c r="F13" s="256"/>
      <c r="G13" s="256"/>
      <c r="H13" s="256"/>
      <c r="I13" s="256"/>
      <c r="J13" s="256"/>
      <c r="K13" s="234"/>
    </row>
    <row r="14" spans="1:11" ht="16.5" thickBot="1" x14ac:dyDescent="0.3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 x14ac:dyDescent="0.2">
      <c r="A15" s="534" t="s">
        <v>577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">
      <c r="A16" s="534" t="s">
        <v>578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">
      <c r="A17" s="534" t="s">
        <v>579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">
      <c r="A18" s="534" t="s">
        <v>580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">
      <c r="A19" s="534" t="s">
        <v>581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">
      <c r="A20" s="534" t="s">
        <v>582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">
      <c r="A21" s="534" t="s">
        <v>583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">
      <c r="A22" s="534" t="s">
        <v>592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">
      <c r="A23" s="534" t="s">
        <v>575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">
      <c r="A24" s="534" t="s">
        <v>584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">
      <c r="A25" s="534" t="s">
        <v>576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">
      <c r="A26" s="534" t="s">
        <v>585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">
      <c r="A28" s="534" t="s">
        <v>586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">
      <c r="A29" s="534" t="s">
        <v>526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topLeftCell="A49" zoomScale="75" zoomScaleNormal="75" workbookViewId="0">
      <selection activeCell="G87" sqref="G87"/>
    </sheetView>
  </sheetViews>
  <sheetFormatPr defaultRowHeight="12.75" x14ac:dyDescent="0.2"/>
  <cols>
    <col min="1" max="1" width="16.85546875" style="380" customWidth="1"/>
    <col min="2" max="2" width="2.7109375" style="380" bestFit="1" customWidth="1"/>
    <col min="3" max="3" width="7.140625" style="380" customWidth="1"/>
    <col min="4" max="4" width="9.5703125" style="380" customWidth="1"/>
    <col min="5" max="5" width="10" style="380" customWidth="1"/>
    <col min="6" max="6" width="10.85546875" style="380" customWidth="1"/>
    <col min="7" max="7" width="13.5703125" style="380" customWidth="1"/>
    <col min="8" max="8" width="9.140625" style="380" customWidth="1"/>
    <col min="9" max="9" width="9.7109375" style="380" customWidth="1"/>
    <col min="10" max="10" width="8.7109375" style="380" customWidth="1"/>
    <col min="11" max="21" width="9.140625" style="380"/>
    <col min="22" max="22" width="12.85546875" style="380" customWidth="1"/>
    <col min="23" max="16384" width="9.140625" style="380"/>
  </cols>
  <sheetData>
    <row r="1" spans="1:22" s="6" customFormat="1" ht="21" customHeight="1" x14ac:dyDescent="0.2">
      <c r="B1" s="535" t="s">
        <v>47</v>
      </c>
      <c r="C1" s="535"/>
      <c r="D1" s="535"/>
      <c r="E1" s="535"/>
      <c r="F1" s="535"/>
      <c r="G1" s="535"/>
      <c r="H1" s="535"/>
      <c r="I1" s="535"/>
      <c r="J1" s="535"/>
      <c r="K1" s="1" t="s">
        <v>597</v>
      </c>
      <c r="L1" s="434" t="s">
        <v>46</v>
      </c>
      <c r="M1" s="28">
        <v>12</v>
      </c>
      <c r="N1" s="553" t="s">
        <v>598</v>
      </c>
      <c r="O1" s="553"/>
      <c r="P1" s="553"/>
      <c r="Q1" s="33"/>
      <c r="R1" s="435"/>
      <c r="S1" s="435"/>
      <c r="T1" s="435"/>
    </row>
    <row r="2" spans="1:22" s="6" customFormat="1" ht="16.5" thickBot="1" x14ac:dyDescent="0.25">
      <c r="A2" s="552" t="s">
        <v>422</v>
      </c>
      <c r="B2" s="552"/>
      <c r="C2" s="554"/>
      <c r="D2" s="554"/>
      <c r="E2" s="555"/>
      <c r="F2" s="555"/>
      <c r="G2" s="555"/>
      <c r="H2" s="555"/>
      <c r="I2" s="554"/>
      <c r="J2" s="554"/>
      <c r="K2" s="554"/>
      <c r="L2" s="554"/>
      <c r="M2" s="554"/>
      <c r="N2" s="436"/>
      <c r="O2" s="436"/>
      <c r="P2" s="437"/>
      <c r="Q2" s="437"/>
      <c r="R2" s="437"/>
      <c r="S2" s="437"/>
      <c r="T2" s="438"/>
      <c r="U2" s="438"/>
      <c r="V2" s="439"/>
    </row>
    <row r="3" spans="1:22" ht="15" customHeight="1" thickBot="1" x14ac:dyDescent="0.25">
      <c r="A3" s="565" t="s">
        <v>49</v>
      </c>
      <c r="B3" s="566"/>
      <c r="C3" s="383"/>
      <c r="D3" s="556" t="s">
        <v>59</v>
      </c>
      <c r="E3" s="559" t="s">
        <v>3</v>
      </c>
      <c r="F3" s="538" t="s">
        <v>529</v>
      </c>
      <c r="G3" s="539"/>
      <c r="H3" s="562" t="s">
        <v>425</v>
      </c>
      <c r="I3" s="384"/>
      <c r="J3" s="547" t="s">
        <v>4</v>
      </c>
      <c r="K3" s="589" t="s">
        <v>0</v>
      </c>
      <c r="L3" s="589"/>
      <c r="M3" s="589"/>
      <c r="N3" s="544" t="s">
        <v>7</v>
      </c>
      <c r="O3" s="589" t="s">
        <v>1</v>
      </c>
      <c r="P3" s="589"/>
      <c r="Q3" s="589"/>
      <c r="R3" s="589"/>
      <c r="S3" s="589"/>
      <c r="T3" s="544" t="s">
        <v>10</v>
      </c>
      <c r="U3" s="547" t="s">
        <v>60</v>
      </c>
      <c r="V3" s="384"/>
    </row>
    <row r="4" spans="1:22" ht="72" customHeight="1" x14ac:dyDescent="0.2">
      <c r="A4" s="567"/>
      <c r="B4" s="568"/>
      <c r="C4" s="385" t="s">
        <v>2</v>
      </c>
      <c r="D4" s="557"/>
      <c r="E4" s="560"/>
      <c r="F4" s="536" t="s">
        <v>528</v>
      </c>
      <c r="G4" s="536" t="s">
        <v>527</v>
      </c>
      <c r="H4" s="563"/>
      <c r="I4" s="386" t="s">
        <v>525</v>
      </c>
      <c r="J4" s="548"/>
      <c r="K4" s="550" t="s">
        <v>5</v>
      </c>
      <c r="L4" s="584" t="s">
        <v>6</v>
      </c>
      <c r="M4" s="585"/>
      <c r="N4" s="545"/>
      <c r="O4" s="540" t="s">
        <v>5</v>
      </c>
      <c r="P4" s="586" t="s">
        <v>31</v>
      </c>
      <c r="Q4" s="586" t="s">
        <v>52</v>
      </c>
      <c r="R4" s="586" t="s">
        <v>8</v>
      </c>
      <c r="S4" s="542" t="s">
        <v>9</v>
      </c>
      <c r="T4" s="545"/>
      <c r="U4" s="548"/>
      <c r="V4" s="386" t="s">
        <v>11</v>
      </c>
    </row>
    <row r="5" spans="1:22" ht="24.75" customHeight="1" thickBot="1" x14ac:dyDescent="0.25">
      <c r="A5" s="569"/>
      <c r="B5" s="570"/>
      <c r="C5" s="387"/>
      <c r="D5" s="558"/>
      <c r="E5" s="561"/>
      <c r="F5" s="537"/>
      <c r="G5" s="537"/>
      <c r="H5" s="564"/>
      <c r="I5" s="388"/>
      <c r="J5" s="549"/>
      <c r="K5" s="551"/>
      <c r="L5" s="389" t="s">
        <v>12</v>
      </c>
      <c r="M5" s="390" t="s">
        <v>13</v>
      </c>
      <c r="N5" s="546"/>
      <c r="O5" s="541"/>
      <c r="P5" s="587"/>
      <c r="Q5" s="587"/>
      <c r="R5" s="588"/>
      <c r="S5" s="543"/>
      <c r="T5" s="546"/>
      <c r="U5" s="549"/>
      <c r="V5" s="386"/>
    </row>
    <row r="6" spans="1:22" ht="13.5" thickBot="1" x14ac:dyDescent="0.25">
      <c r="A6" s="501" t="s">
        <v>50</v>
      </c>
      <c r="B6" s="502"/>
      <c r="C6" s="503" t="s">
        <v>51</v>
      </c>
      <c r="D6" s="504">
        <v>1</v>
      </c>
      <c r="E6" s="505">
        <v>2</v>
      </c>
      <c r="F6" s="506" t="s">
        <v>54</v>
      </c>
      <c r="G6" s="506" t="s">
        <v>403</v>
      </c>
      <c r="H6" s="507">
        <v>3</v>
      </c>
      <c r="I6" s="502">
        <v>4</v>
      </c>
      <c r="J6" s="508">
        <v>5</v>
      </c>
      <c r="K6" s="509">
        <v>6</v>
      </c>
      <c r="L6" s="510" t="s">
        <v>55</v>
      </c>
      <c r="M6" s="504" t="s">
        <v>56</v>
      </c>
      <c r="N6" s="508">
        <v>7</v>
      </c>
      <c r="O6" s="509">
        <v>8</v>
      </c>
      <c r="P6" s="510" t="s">
        <v>473</v>
      </c>
      <c r="Q6" s="510" t="s">
        <v>474</v>
      </c>
      <c r="R6" s="510" t="s">
        <v>475</v>
      </c>
      <c r="S6" s="511" t="s">
        <v>476</v>
      </c>
      <c r="T6" s="508">
        <v>9</v>
      </c>
      <c r="U6" s="508">
        <v>10</v>
      </c>
      <c r="V6" s="502">
        <v>11</v>
      </c>
    </row>
    <row r="7" spans="1:22" x14ac:dyDescent="0.2">
      <c r="A7" s="572" t="s">
        <v>66</v>
      </c>
      <c r="B7" s="572" t="s">
        <v>14</v>
      </c>
      <c r="C7" s="22">
        <v>2013</v>
      </c>
      <c r="D7" s="339"/>
      <c r="E7" s="9"/>
      <c r="F7" s="10"/>
      <c r="G7" s="10"/>
      <c r="H7" s="34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73"/>
      <c r="C8" s="23">
        <v>2014</v>
      </c>
      <c r="D8" s="340"/>
      <c r="E8" s="11"/>
      <c r="F8" s="12"/>
      <c r="G8" s="12"/>
      <c r="H8" s="348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2"/>
    </row>
    <row r="9" spans="1:22" ht="13.5" thickBot="1" x14ac:dyDescent="0.25">
      <c r="A9" s="583"/>
      <c r="B9" s="574"/>
      <c r="C9" s="24">
        <v>2015</v>
      </c>
      <c r="D9" s="395">
        <f>'6.Прил 3_ГДиАД-съдии'!E9</f>
        <v>78</v>
      </c>
      <c r="E9" s="244">
        <v>107</v>
      </c>
      <c r="F9" s="245">
        <v>2</v>
      </c>
      <c r="G9" s="245"/>
      <c r="H9" s="440"/>
      <c r="I9" s="354">
        <f>H9+E9</f>
        <v>107</v>
      </c>
      <c r="J9" s="241">
        <f>D9+I9</f>
        <v>185</v>
      </c>
      <c r="K9" s="36">
        <f>N9+O9</f>
        <v>104</v>
      </c>
      <c r="L9" s="254">
        <f>'6.Прил 3_ГДиАД-съдии'!BA9</f>
        <v>64</v>
      </c>
      <c r="M9" s="57">
        <f>IF(K9&lt;&gt;0,L9/K9,0)</f>
        <v>0.61538461538461542</v>
      </c>
      <c r="N9" s="253">
        <f>'6.Прил 3_ГДиАД-съдии'!AK9</f>
        <v>70</v>
      </c>
      <c r="O9" s="39">
        <f>SUM(P9:S9)</f>
        <v>34</v>
      </c>
      <c r="P9" s="245"/>
      <c r="Q9" s="245"/>
      <c r="R9" s="245"/>
      <c r="S9" s="242">
        <v>34</v>
      </c>
      <c r="T9" s="246">
        <v>167</v>
      </c>
      <c r="U9" s="26">
        <f>J9-K9</f>
        <v>81</v>
      </c>
      <c r="V9" s="251">
        <v>27</v>
      </c>
    </row>
    <row r="10" spans="1:22" x14ac:dyDescent="0.2">
      <c r="A10" s="545" t="s">
        <v>53</v>
      </c>
      <c r="B10" s="572" t="s">
        <v>15</v>
      </c>
      <c r="C10" s="22">
        <v>2013</v>
      </c>
      <c r="D10" s="341"/>
      <c r="E10" s="15"/>
      <c r="F10" s="16"/>
      <c r="G10" s="16"/>
      <c r="H10" s="353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5"/>
      <c r="B11" s="573"/>
      <c r="C11" s="23">
        <v>2014</v>
      </c>
      <c r="D11" s="340"/>
      <c r="E11" s="11"/>
      <c r="F11" s="12"/>
      <c r="G11" s="12"/>
      <c r="H11" s="34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5"/>
      <c r="B12" s="574"/>
      <c r="C12" s="24">
        <v>2015</v>
      </c>
      <c r="D12" s="395">
        <f>'6.Прил 3_ГДиАД-съдии'!F9</f>
        <v>1</v>
      </c>
      <c r="E12" s="247"/>
      <c r="F12" s="248"/>
      <c r="G12" s="248"/>
      <c r="H12" s="352"/>
      <c r="I12" s="354">
        <f t="shared" si="2"/>
        <v>0</v>
      </c>
      <c r="J12" s="18">
        <f t="shared" si="3"/>
        <v>1</v>
      </c>
      <c r="K12" s="38">
        <f>N12+O12</f>
        <v>1</v>
      </c>
      <c r="L12" s="255">
        <f>'6.Прил 3_ГДиАД-съдии'!BB9</f>
        <v>0</v>
      </c>
      <c r="M12" s="58">
        <f t="shared" ref="M12:M54" si="6">IF(K12&lt;&gt;0,L12/K12,0)</f>
        <v>0</v>
      </c>
      <c r="N12" s="396">
        <f>'6.Прил 3_ГДиАД-съдии'!AL9</f>
        <v>1</v>
      </c>
      <c r="O12" s="50">
        <f>SUM(P12:S12)</f>
        <v>0</v>
      </c>
      <c r="P12" s="248"/>
      <c r="Q12" s="248"/>
      <c r="R12" s="248"/>
      <c r="S12" s="243"/>
      <c r="T12" s="249"/>
      <c r="U12" s="26">
        <f>J12-K12</f>
        <v>0</v>
      </c>
      <c r="V12" s="250"/>
    </row>
    <row r="13" spans="1:22" ht="17.25" customHeight="1" x14ac:dyDescent="0.2">
      <c r="A13" s="572" t="s">
        <v>78</v>
      </c>
      <c r="B13" s="572" t="s">
        <v>16</v>
      </c>
      <c r="C13" s="22">
        <v>2013</v>
      </c>
      <c r="D13" s="339"/>
      <c r="E13" s="9"/>
      <c r="F13" s="10"/>
      <c r="G13" s="10"/>
      <c r="H13" s="34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2"/>
      <c r="B14" s="573"/>
      <c r="C14" s="23">
        <v>2014</v>
      </c>
      <c r="D14" s="340"/>
      <c r="E14" s="11"/>
      <c r="F14" s="12"/>
      <c r="G14" s="12"/>
      <c r="H14" s="34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74"/>
      <c r="C15" s="24">
        <v>2015</v>
      </c>
      <c r="D15" s="395">
        <f>'6.Прил 3_ГДиАД-съдии'!G9</f>
        <v>2</v>
      </c>
      <c r="E15" s="244"/>
      <c r="F15" s="245"/>
      <c r="G15" s="245"/>
      <c r="H15" s="351"/>
      <c r="I15" s="354">
        <f t="shared" si="2"/>
        <v>0</v>
      </c>
      <c r="J15" s="26">
        <f t="shared" si="3"/>
        <v>2</v>
      </c>
      <c r="K15" s="25">
        <f>N15+O15</f>
        <v>2</v>
      </c>
      <c r="L15" s="254">
        <f>'6.Прил 3_ГДиАД-съдии'!BC9</f>
        <v>0</v>
      </c>
      <c r="M15" s="57">
        <f t="shared" si="6"/>
        <v>0</v>
      </c>
      <c r="N15" s="253">
        <f>'6.Прил 3_ГДиАД-съдии'!AM9</f>
        <v>2</v>
      </c>
      <c r="O15" s="39">
        <f>SUM(P15:S15)</f>
        <v>0</v>
      </c>
      <c r="P15" s="245"/>
      <c r="Q15" s="245"/>
      <c r="R15" s="245"/>
      <c r="S15" s="242"/>
      <c r="T15" s="246"/>
      <c r="U15" s="26">
        <f>J15-K15</f>
        <v>0</v>
      </c>
      <c r="V15" s="251">
        <v>1</v>
      </c>
    </row>
    <row r="16" spans="1:22" x14ac:dyDescent="0.2">
      <c r="A16" s="572" t="s">
        <v>70</v>
      </c>
      <c r="B16" s="572" t="s">
        <v>17</v>
      </c>
      <c r="C16" s="22">
        <v>2013</v>
      </c>
      <c r="D16" s="341"/>
      <c r="E16" s="15"/>
      <c r="F16" s="16"/>
      <c r="G16" s="16"/>
      <c r="H16" s="35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3"/>
      <c r="B17" s="573"/>
      <c r="C17" s="23">
        <v>2014</v>
      </c>
      <c r="D17" s="340"/>
      <c r="E17" s="11"/>
      <c r="F17" s="12"/>
      <c r="G17" s="12"/>
      <c r="H17" s="34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4"/>
      <c r="B18" s="574"/>
      <c r="C18" s="24">
        <v>2015</v>
      </c>
      <c r="D18" s="395">
        <f>'6.Прил 3_ГДиАД-съдии'!H9</f>
        <v>1</v>
      </c>
      <c r="E18" s="247">
        <v>53</v>
      </c>
      <c r="F18" s="248"/>
      <c r="G18" s="248"/>
      <c r="H18" s="352"/>
      <c r="I18" s="354">
        <f t="shared" si="2"/>
        <v>53</v>
      </c>
      <c r="J18" s="18">
        <f t="shared" si="3"/>
        <v>54</v>
      </c>
      <c r="K18" s="38">
        <f>N18+O18</f>
        <v>53</v>
      </c>
      <c r="L18" s="255">
        <f>'6.Прил 3_ГДиАД-съдии'!BD9</f>
        <v>52</v>
      </c>
      <c r="M18" s="58">
        <f t="shared" si="6"/>
        <v>0.98113207547169812</v>
      </c>
      <c r="N18" s="396">
        <f>'6.Прил 3_ГДиАД-съдии'!AN9</f>
        <v>43</v>
      </c>
      <c r="O18" s="50">
        <f>SUM(P18:S18)</f>
        <v>10</v>
      </c>
      <c r="P18" s="248"/>
      <c r="Q18" s="248"/>
      <c r="R18" s="248"/>
      <c r="S18" s="243">
        <v>10</v>
      </c>
      <c r="T18" s="249">
        <v>15</v>
      </c>
      <c r="U18" s="26">
        <f>J18-K18</f>
        <v>1</v>
      </c>
      <c r="V18" s="250"/>
    </row>
    <row r="19" spans="1:22" x14ac:dyDescent="0.2">
      <c r="A19" s="544" t="s">
        <v>71</v>
      </c>
      <c r="B19" s="572" t="s">
        <v>18</v>
      </c>
      <c r="C19" s="22">
        <v>2013</v>
      </c>
      <c r="D19" s="339"/>
      <c r="E19" s="9"/>
      <c r="F19" s="10"/>
      <c r="G19" s="10"/>
      <c r="H19" s="34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5"/>
      <c r="B20" s="573"/>
      <c r="C20" s="23">
        <v>2014</v>
      </c>
      <c r="D20" s="340"/>
      <c r="E20" s="11"/>
      <c r="F20" s="12"/>
      <c r="G20" s="12"/>
      <c r="H20" s="34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6"/>
      <c r="B21" s="581"/>
      <c r="C21" s="24">
        <v>2015</v>
      </c>
      <c r="D21" s="395">
        <f>'6.Прил 3_ГДиАД-съдии'!I9</f>
        <v>2</v>
      </c>
      <c r="E21" s="244">
        <v>349</v>
      </c>
      <c r="F21" s="245"/>
      <c r="G21" s="245"/>
      <c r="H21" s="351"/>
      <c r="I21" s="354">
        <f t="shared" si="2"/>
        <v>349</v>
      </c>
      <c r="J21" s="26">
        <f t="shared" si="3"/>
        <v>351</v>
      </c>
      <c r="K21" s="36">
        <f>N21+O21</f>
        <v>347</v>
      </c>
      <c r="L21" s="255">
        <f>'6.Прил 3_ГДиАД-съдии'!BE9</f>
        <v>347</v>
      </c>
      <c r="M21" s="57">
        <f t="shared" si="6"/>
        <v>1</v>
      </c>
      <c r="N21" s="396">
        <f>'6.Прил 3_ГДиАД-съдии'!AO9</f>
        <v>345</v>
      </c>
      <c r="O21" s="39">
        <f>SUM(P21:S21)</f>
        <v>2</v>
      </c>
      <c r="P21" s="245"/>
      <c r="Q21" s="245"/>
      <c r="R21" s="245"/>
      <c r="S21" s="242">
        <v>2</v>
      </c>
      <c r="T21" s="246"/>
      <c r="U21" s="26">
        <f>J21-K21</f>
        <v>4</v>
      </c>
      <c r="V21" s="251">
        <v>1</v>
      </c>
    </row>
    <row r="22" spans="1:22" x14ac:dyDescent="0.2">
      <c r="A22" s="544" t="s">
        <v>62</v>
      </c>
      <c r="B22" s="572" t="s">
        <v>19</v>
      </c>
      <c r="C22" s="22">
        <v>2013</v>
      </c>
      <c r="D22" s="339"/>
      <c r="E22" s="15"/>
      <c r="F22" s="16"/>
      <c r="G22" s="16"/>
      <c r="H22" s="353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5"/>
      <c r="B23" s="573"/>
      <c r="C23" s="23">
        <v>2014</v>
      </c>
      <c r="D23" s="340"/>
      <c r="E23" s="11"/>
      <c r="F23" s="12"/>
      <c r="G23" s="12"/>
      <c r="H23" s="34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6"/>
      <c r="B24" s="581"/>
      <c r="C24" s="24">
        <v>2015</v>
      </c>
      <c r="D24" s="395">
        <f>'6.Прил 3_ГДиАД-съдии'!J9</f>
        <v>0</v>
      </c>
      <c r="E24" s="247"/>
      <c r="F24" s="248"/>
      <c r="G24" s="248"/>
      <c r="H24" s="352"/>
      <c r="I24" s="354">
        <f t="shared" si="2"/>
        <v>0</v>
      </c>
      <c r="J24" s="18">
        <f t="shared" si="3"/>
        <v>0</v>
      </c>
      <c r="K24" s="36">
        <f>N24+O24</f>
        <v>0</v>
      </c>
      <c r="L24" s="254">
        <f>'6.Прил 3_ГДиАД-съдии'!BF9</f>
        <v>0</v>
      </c>
      <c r="M24" s="58">
        <f t="shared" si="6"/>
        <v>0</v>
      </c>
      <c r="N24" s="253">
        <f>'6.Прил 3_ГДиАД-съдии'!AP9</f>
        <v>0</v>
      </c>
      <c r="O24" s="50">
        <f>SUM(P24:S24)</f>
        <v>0</v>
      </c>
      <c r="P24" s="245"/>
      <c r="Q24" s="245"/>
      <c r="R24" s="245"/>
      <c r="S24" s="242"/>
      <c r="T24" s="246"/>
      <c r="U24" s="26">
        <f>J24-K24</f>
        <v>0</v>
      </c>
      <c r="V24" s="251"/>
    </row>
    <row r="25" spans="1:22" x14ac:dyDescent="0.2">
      <c r="A25" s="545" t="s">
        <v>63</v>
      </c>
      <c r="B25" s="572" t="s">
        <v>20</v>
      </c>
      <c r="C25" s="22">
        <v>2013</v>
      </c>
      <c r="D25" s="339"/>
      <c r="E25" s="9"/>
      <c r="F25" s="10"/>
      <c r="G25" s="10"/>
      <c r="H25" s="347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5"/>
      <c r="B26" s="573"/>
      <c r="C26" s="23">
        <v>2014</v>
      </c>
      <c r="D26" s="340"/>
      <c r="E26" s="11"/>
      <c r="F26" s="12"/>
      <c r="G26" s="12"/>
      <c r="H26" s="348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5"/>
      <c r="B27" s="574"/>
      <c r="C27" s="24">
        <v>2015</v>
      </c>
      <c r="D27" s="395">
        <f>'6.Прил 3_ГДиАД-съдии'!K9</f>
        <v>3</v>
      </c>
      <c r="E27" s="244">
        <v>24</v>
      </c>
      <c r="F27" s="245"/>
      <c r="G27" s="245"/>
      <c r="H27" s="351"/>
      <c r="I27" s="354">
        <f t="shared" si="2"/>
        <v>24</v>
      </c>
      <c r="J27" s="18">
        <f t="shared" si="3"/>
        <v>27</v>
      </c>
      <c r="K27" s="36">
        <f>N27+O27</f>
        <v>23</v>
      </c>
      <c r="L27" s="255">
        <f>'6.Прил 3_ГДиАД-съдии'!BG9</f>
        <v>21</v>
      </c>
      <c r="M27" s="58">
        <f t="shared" si="6"/>
        <v>0.91304347826086951</v>
      </c>
      <c r="N27" s="396">
        <f>'6.Прил 3_ГДиАД-съдии'!AQ9</f>
        <v>14</v>
      </c>
      <c r="O27" s="50">
        <f>SUM(P27:S27)</f>
        <v>9</v>
      </c>
      <c r="P27" s="248"/>
      <c r="Q27" s="248"/>
      <c r="R27" s="248"/>
      <c r="S27" s="243">
        <v>9</v>
      </c>
      <c r="T27" s="249">
        <v>23</v>
      </c>
      <c r="U27" s="26">
        <f>J27-K27</f>
        <v>4</v>
      </c>
      <c r="V27" s="250">
        <v>1</v>
      </c>
    </row>
    <row r="28" spans="1:22" x14ac:dyDescent="0.2">
      <c r="A28" s="575" t="s">
        <v>32</v>
      </c>
      <c r="B28" s="572" t="s">
        <v>40</v>
      </c>
      <c r="C28" s="22">
        <v>2013</v>
      </c>
      <c r="D28" s="342">
        <f>D7+D10+D13+D16+D19+D22+D25</f>
        <v>0</v>
      </c>
      <c r="E28" s="360">
        <f t="shared" ref="E28:V30" si="7">E7+E10+E13+E16+E19+E22+E25</f>
        <v>0</v>
      </c>
      <c r="F28" s="346">
        <f t="shared" si="7"/>
        <v>0</v>
      </c>
      <c r="G28" s="346">
        <f>G7+G10+G13+G16+G19+G22+G25</f>
        <v>0</v>
      </c>
      <c r="H28" s="361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76"/>
      <c r="B29" s="573"/>
      <c r="C29" s="23">
        <v>2014</v>
      </c>
      <c r="D29" s="343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49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77"/>
      <c r="B30" s="574"/>
      <c r="C30" s="24">
        <v>2015</v>
      </c>
      <c r="D30" s="397">
        <f>D9+D12+D15+D18+D21+D24+D27</f>
        <v>87</v>
      </c>
      <c r="E30" s="27">
        <f>E9+E12+E15+E18+E21+E24+E27</f>
        <v>533</v>
      </c>
      <c r="F30" s="43">
        <f t="shared" si="7"/>
        <v>2</v>
      </c>
      <c r="G30" s="43">
        <f>G9+G12+G15+G18+G21+G24+G27</f>
        <v>0</v>
      </c>
      <c r="H30" s="362">
        <f t="shared" si="8"/>
        <v>0</v>
      </c>
      <c r="I30" s="354">
        <f t="shared" si="8"/>
        <v>533</v>
      </c>
      <c r="J30" s="26">
        <f t="shared" si="3"/>
        <v>620</v>
      </c>
      <c r="K30" s="39">
        <f>K9+K12+K15+K18+K21+K24+K27</f>
        <v>530</v>
      </c>
      <c r="L30" s="42">
        <f>L9+L12+L15+L18+L21+L24+L27</f>
        <v>484</v>
      </c>
      <c r="M30" s="57">
        <f t="shared" si="6"/>
        <v>0.91320754716981134</v>
      </c>
      <c r="N30" s="26">
        <f>N9+N12+N15+N18+N21+N24+N27</f>
        <v>475</v>
      </c>
      <c r="O30" s="39">
        <f>O9+O12+O15+O18+O21+O24+O27</f>
        <v>55</v>
      </c>
      <c r="P30" s="42">
        <f t="shared" si="7"/>
        <v>0</v>
      </c>
      <c r="Q30" s="42">
        <f t="shared" si="7"/>
        <v>0</v>
      </c>
      <c r="R30" s="42">
        <f t="shared" si="7"/>
        <v>0</v>
      </c>
      <c r="S30" s="46">
        <f t="shared" si="7"/>
        <v>55</v>
      </c>
      <c r="T30" s="26">
        <f t="shared" si="7"/>
        <v>205</v>
      </c>
      <c r="U30" s="26">
        <f>U9+U12+U15+U18+U21+U24+U27</f>
        <v>90</v>
      </c>
      <c r="V30" s="62">
        <f t="shared" si="7"/>
        <v>30</v>
      </c>
    </row>
    <row r="31" spans="1:22" x14ac:dyDescent="0.2">
      <c r="A31" s="572" t="s">
        <v>76</v>
      </c>
      <c r="B31" s="572" t="s">
        <v>21</v>
      </c>
      <c r="C31" s="22">
        <v>2013</v>
      </c>
      <c r="D31" s="341"/>
      <c r="E31" s="9"/>
      <c r="F31" s="10"/>
      <c r="G31" s="10"/>
      <c r="H31" s="347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3"/>
      <c r="B32" s="573"/>
      <c r="C32" s="23">
        <v>2014</v>
      </c>
      <c r="D32" s="340"/>
      <c r="E32" s="11"/>
      <c r="F32" s="12"/>
      <c r="G32" s="12"/>
      <c r="H32" s="348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4"/>
      <c r="B33" s="574"/>
      <c r="C33" s="24">
        <v>2015</v>
      </c>
      <c r="D33" s="398">
        <f>'4.Прил 3_НД-съдии'!E8</f>
        <v>6</v>
      </c>
      <c r="E33" s="363">
        <v>45</v>
      </c>
      <c r="F33" s="245"/>
      <c r="G33" s="245"/>
      <c r="H33" s="351"/>
      <c r="I33" s="354">
        <f t="shared" si="9"/>
        <v>45</v>
      </c>
      <c r="J33" s="18">
        <f t="shared" si="3"/>
        <v>51</v>
      </c>
      <c r="K33" s="230">
        <f>N33+O33</f>
        <v>44</v>
      </c>
      <c r="L33" s="399">
        <f>'4.Прил 3_НД-съдии'!AO8</f>
        <v>39</v>
      </c>
      <c r="M33" s="58">
        <f t="shared" si="6"/>
        <v>0.88636363636363635</v>
      </c>
      <c r="N33" s="400">
        <f>'4.Прил 3_НД-съдии'!AC8</f>
        <v>31</v>
      </c>
      <c r="O33" s="50">
        <f>SUM(P33:S33)</f>
        <v>13</v>
      </c>
      <c r="P33" s="248">
        <v>3</v>
      </c>
      <c r="Q33" s="248">
        <v>9</v>
      </c>
      <c r="R33" s="248"/>
      <c r="S33" s="243">
        <v>1</v>
      </c>
      <c r="T33" s="249">
        <v>59</v>
      </c>
      <c r="U33" s="18">
        <f t="shared" si="5"/>
        <v>7</v>
      </c>
      <c r="V33" s="401">
        <f>'3.Прил 2_НД'!R47</f>
        <v>12</v>
      </c>
    </row>
    <row r="34" spans="1:22" x14ac:dyDescent="0.2">
      <c r="A34" s="572" t="s">
        <v>77</v>
      </c>
      <c r="B34" s="572" t="s">
        <v>23</v>
      </c>
      <c r="C34" s="22">
        <v>2013</v>
      </c>
      <c r="D34" s="339"/>
      <c r="E34" s="15"/>
      <c r="F34" s="16"/>
      <c r="G34" s="16"/>
      <c r="H34" s="353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3"/>
      <c r="B35" s="573"/>
      <c r="C35" s="23">
        <v>2014</v>
      </c>
      <c r="D35" s="340"/>
      <c r="E35" s="11"/>
      <c r="F35" s="12"/>
      <c r="G35" s="12"/>
      <c r="H35" s="348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4"/>
      <c r="B36" s="574"/>
      <c r="C36" s="24">
        <v>2015</v>
      </c>
      <c r="D36" s="395">
        <f>'4.Прил 3_НД-съдии'!F8</f>
        <v>2</v>
      </c>
      <c r="E36" s="356">
        <v>5</v>
      </c>
      <c r="F36" s="248"/>
      <c r="G36" s="248"/>
      <c r="H36" s="352"/>
      <c r="I36" s="354">
        <f t="shared" si="9"/>
        <v>5</v>
      </c>
      <c r="J36" s="26">
        <f t="shared" si="3"/>
        <v>7</v>
      </c>
      <c r="K36" s="327">
        <f t="shared" si="1"/>
        <v>6</v>
      </c>
      <c r="L36" s="402">
        <f>'4.Прил 3_НД-съдии'!AP8</f>
        <v>4</v>
      </c>
      <c r="M36" s="57">
        <f t="shared" si="6"/>
        <v>0.66666666666666663</v>
      </c>
      <c r="N36" s="403">
        <f>'4.Прил 3_НД-съдии'!AD8</f>
        <v>3</v>
      </c>
      <c r="O36" s="39">
        <f t="shared" si="4"/>
        <v>3</v>
      </c>
      <c r="P36" s="245"/>
      <c r="Q36" s="245"/>
      <c r="R36" s="245"/>
      <c r="S36" s="242">
        <v>3</v>
      </c>
      <c r="T36" s="246">
        <v>11</v>
      </c>
      <c r="U36" s="26">
        <f t="shared" si="5"/>
        <v>1</v>
      </c>
      <c r="V36" s="404">
        <f>'3.Прил 2_НД'!R48</f>
        <v>1</v>
      </c>
    </row>
    <row r="37" spans="1:22" x14ac:dyDescent="0.2">
      <c r="A37" s="572" t="s">
        <v>72</v>
      </c>
      <c r="B37" s="572" t="s">
        <v>24</v>
      </c>
      <c r="C37" s="22">
        <v>2013</v>
      </c>
      <c r="D37" s="341"/>
      <c r="E37" s="9"/>
      <c r="F37" s="10"/>
      <c r="G37" s="10"/>
      <c r="H37" s="347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3"/>
      <c r="B38" s="573"/>
      <c r="C38" s="23">
        <v>2014</v>
      </c>
      <c r="D38" s="340"/>
      <c r="E38" s="11"/>
      <c r="F38" s="12"/>
      <c r="G38" s="12"/>
      <c r="H38" s="348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4"/>
      <c r="B39" s="574"/>
      <c r="C39" s="24">
        <v>2015</v>
      </c>
      <c r="D39" s="395">
        <f>'4.Прил 3_НД-съдии'!G8</f>
        <v>3</v>
      </c>
      <c r="E39" s="350">
        <v>16</v>
      </c>
      <c r="F39" s="245"/>
      <c r="G39" s="245"/>
      <c r="H39" s="351"/>
      <c r="I39" s="354">
        <f t="shared" si="9"/>
        <v>16</v>
      </c>
      <c r="J39" s="18">
        <f t="shared" si="3"/>
        <v>19</v>
      </c>
      <c r="K39" s="230">
        <f t="shared" si="1"/>
        <v>18</v>
      </c>
      <c r="L39" s="399">
        <f>'4.Прил 3_НД-съдии'!AQ8</f>
        <v>18</v>
      </c>
      <c r="M39" s="58">
        <f t="shared" si="6"/>
        <v>1</v>
      </c>
      <c r="N39" s="400">
        <f>'4.Прил 3_НД-съдии'!AE8</f>
        <v>18</v>
      </c>
      <c r="O39" s="50">
        <f t="shared" si="4"/>
        <v>0</v>
      </c>
      <c r="P39" s="248"/>
      <c r="Q39" s="248"/>
      <c r="R39" s="248"/>
      <c r="S39" s="243"/>
      <c r="T39" s="249">
        <v>17</v>
      </c>
      <c r="U39" s="18">
        <f t="shared" si="5"/>
        <v>1</v>
      </c>
      <c r="V39" s="401">
        <f>'3.Прил 2_НД'!R49</f>
        <v>0</v>
      </c>
    </row>
    <row r="40" spans="1:22" x14ac:dyDescent="0.2">
      <c r="A40" s="572" t="s">
        <v>73</v>
      </c>
      <c r="B40" s="572" t="s">
        <v>25</v>
      </c>
      <c r="C40" s="22">
        <v>2013</v>
      </c>
      <c r="D40" s="339"/>
      <c r="E40" s="15"/>
      <c r="F40" s="16"/>
      <c r="G40" s="16"/>
      <c r="H40" s="353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3"/>
      <c r="B41" s="573"/>
      <c r="C41" s="23">
        <v>2014</v>
      </c>
      <c r="D41" s="340"/>
      <c r="E41" s="11"/>
      <c r="F41" s="12"/>
      <c r="G41" s="12"/>
      <c r="H41" s="348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4"/>
      <c r="B42" s="574"/>
      <c r="C42" s="24">
        <v>2015</v>
      </c>
      <c r="D42" s="344">
        <v>4</v>
      </c>
      <c r="E42" s="247">
        <v>57</v>
      </c>
      <c r="F42" s="248"/>
      <c r="G42" s="248"/>
      <c r="H42" s="352"/>
      <c r="I42" s="354">
        <f t="shared" si="9"/>
        <v>57</v>
      </c>
      <c r="J42" s="26">
        <f t="shared" si="3"/>
        <v>61</v>
      </c>
      <c r="K42" s="36">
        <f t="shared" si="1"/>
        <v>55</v>
      </c>
      <c r="L42" s="245">
        <v>52</v>
      </c>
      <c r="M42" s="57">
        <f t="shared" si="6"/>
        <v>0.94545454545454544</v>
      </c>
      <c r="N42" s="246">
        <v>53</v>
      </c>
      <c r="O42" s="39">
        <f t="shared" si="4"/>
        <v>2</v>
      </c>
      <c r="P42" s="245"/>
      <c r="Q42" s="245"/>
      <c r="R42" s="245"/>
      <c r="S42" s="242">
        <v>2</v>
      </c>
      <c r="T42" s="246">
        <v>12</v>
      </c>
      <c r="U42" s="26">
        <f t="shared" si="5"/>
        <v>6</v>
      </c>
      <c r="V42" s="251">
        <v>5</v>
      </c>
    </row>
    <row r="43" spans="1:22" x14ac:dyDescent="0.2">
      <c r="A43" s="572" t="s">
        <v>74</v>
      </c>
      <c r="B43" s="572" t="s">
        <v>26</v>
      </c>
      <c r="C43" s="22">
        <v>2013</v>
      </c>
      <c r="D43" s="341"/>
      <c r="E43" s="9"/>
      <c r="F43" s="10"/>
      <c r="G43" s="10"/>
      <c r="H43" s="347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0"/>
      <c r="O43" s="37">
        <f t="shared" si="4"/>
        <v>0</v>
      </c>
      <c r="P43" s="16"/>
      <c r="Q43" s="16"/>
      <c r="R43" s="16"/>
      <c r="S43" s="32"/>
      <c r="T43" s="405" t="s">
        <v>22</v>
      </c>
      <c r="U43" s="17">
        <f t="shared" si="5"/>
        <v>0</v>
      </c>
      <c r="V43" s="406" t="s">
        <v>22</v>
      </c>
    </row>
    <row r="44" spans="1:22" x14ac:dyDescent="0.2">
      <c r="A44" s="573"/>
      <c r="B44" s="573"/>
      <c r="C44" s="23">
        <v>2014</v>
      </c>
      <c r="D44" s="340"/>
      <c r="E44" s="11"/>
      <c r="F44" s="12"/>
      <c r="G44" s="12"/>
      <c r="H44" s="348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1"/>
      <c r="O44" s="35">
        <f t="shared" si="4"/>
        <v>0</v>
      </c>
      <c r="P44" s="12"/>
      <c r="Q44" s="12"/>
      <c r="R44" s="12"/>
      <c r="S44" s="31"/>
      <c r="T44" s="394" t="s">
        <v>22</v>
      </c>
      <c r="U44" s="5">
        <f t="shared" si="5"/>
        <v>0</v>
      </c>
      <c r="V44" s="407" t="s">
        <v>22</v>
      </c>
    </row>
    <row r="45" spans="1:22" ht="13.5" thickBot="1" x14ac:dyDescent="0.25">
      <c r="A45" s="574"/>
      <c r="B45" s="574"/>
      <c r="C45" s="24">
        <v>2015</v>
      </c>
      <c r="D45" s="345"/>
      <c r="E45" s="244">
        <v>11</v>
      </c>
      <c r="F45" s="245"/>
      <c r="G45" s="245"/>
      <c r="H45" s="351"/>
      <c r="I45" s="354">
        <f t="shared" si="9"/>
        <v>11</v>
      </c>
      <c r="J45" s="18">
        <f t="shared" si="3"/>
        <v>11</v>
      </c>
      <c r="K45" s="38">
        <f t="shared" si="1"/>
        <v>11</v>
      </c>
      <c r="L45" s="248">
        <v>11</v>
      </c>
      <c r="M45" s="58">
        <f t="shared" si="6"/>
        <v>1</v>
      </c>
      <c r="N45" s="249">
        <v>11</v>
      </c>
      <c r="O45" s="50">
        <f t="shared" si="4"/>
        <v>0</v>
      </c>
      <c r="P45" s="248"/>
      <c r="Q45" s="248"/>
      <c r="R45" s="248"/>
      <c r="S45" s="243"/>
      <c r="T45" s="396" t="s">
        <v>22</v>
      </c>
      <c r="U45" s="48">
        <f t="shared" si="5"/>
        <v>0</v>
      </c>
      <c r="V45" s="408" t="s">
        <v>22</v>
      </c>
    </row>
    <row r="46" spans="1:22" x14ac:dyDescent="0.2">
      <c r="A46" s="572" t="s">
        <v>75</v>
      </c>
      <c r="B46" s="572" t="s">
        <v>41</v>
      </c>
      <c r="C46" s="22">
        <v>2013</v>
      </c>
      <c r="D46" s="339"/>
      <c r="E46" s="15"/>
      <c r="F46" s="16"/>
      <c r="G46" s="16"/>
      <c r="H46" s="353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3"/>
      <c r="B47" s="573"/>
      <c r="C47" s="23">
        <v>2014</v>
      </c>
      <c r="D47" s="340"/>
      <c r="E47" s="11"/>
      <c r="F47" s="12"/>
      <c r="G47" s="12"/>
      <c r="H47" s="348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4"/>
      <c r="B48" s="574"/>
      <c r="C48" s="24">
        <v>2015</v>
      </c>
      <c r="D48" s="409">
        <f>'4.Прил 3_НД-съдии'!I8</f>
        <v>14</v>
      </c>
      <c r="E48" s="356">
        <v>30</v>
      </c>
      <c r="F48" s="248">
        <v>3</v>
      </c>
      <c r="G48" s="248"/>
      <c r="H48" s="352"/>
      <c r="I48" s="354">
        <f t="shared" si="9"/>
        <v>30</v>
      </c>
      <c r="J48" s="241">
        <f t="shared" si="3"/>
        <v>44</v>
      </c>
      <c r="K48" s="36">
        <f>N48+O48</f>
        <v>30</v>
      </c>
      <c r="L48" s="410">
        <f>'4.Прил 3_НД-съдии'!AS8</f>
        <v>14</v>
      </c>
      <c r="M48" s="57">
        <f t="shared" si="6"/>
        <v>0.46666666666666667</v>
      </c>
      <c r="N48" s="253">
        <f>'4.Прил 3_НД-съдии'!AG8</f>
        <v>28</v>
      </c>
      <c r="O48" s="39">
        <f>SUM(P48:S48)</f>
        <v>2</v>
      </c>
      <c r="P48" s="245"/>
      <c r="Q48" s="245"/>
      <c r="R48" s="245"/>
      <c r="S48" s="242">
        <v>2</v>
      </c>
      <c r="T48" s="246">
        <v>60</v>
      </c>
      <c r="U48" s="26">
        <f t="shared" si="5"/>
        <v>14</v>
      </c>
      <c r="V48" s="251">
        <v>17</v>
      </c>
    </row>
    <row r="49" spans="1:22" x14ac:dyDescent="0.2">
      <c r="A49" s="575" t="s">
        <v>33</v>
      </c>
      <c r="B49" s="572" t="s">
        <v>42</v>
      </c>
      <c r="C49" s="22">
        <v>2013</v>
      </c>
      <c r="D49" s="342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8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76"/>
      <c r="B50" s="573"/>
      <c r="C50" s="23">
        <v>2014</v>
      </c>
      <c r="D50" s="343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49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77"/>
      <c r="B51" s="574"/>
      <c r="C51" s="24">
        <v>2015</v>
      </c>
      <c r="D51" s="357">
        <f t="shared" si="10"/>
        <v>29</v>
      </c>
      <c r="E51" s="25">
        <f t="shared" si="10"/>
        <v>164</v>
      </c>
      <c r="F51" s="42">
        <f t="shared" si="10"/>
        <v>3</v>
      </c>
      <c r="G51" s="42">
        <f>G33+G36+G39+G42+G45+G48</f>
        <v>0</v>
      </c>
      <c r="H51" s="359">
        <f t="shared" si="10"/>
        <v>0</v>
      </c>
      <c r="I51" s="62">
        <f>I33+I36+I39+I42+I45+I48</f>
        <v>164</v>
      </c>
      <c r="J51" s="26">
        <f t="shared" si="3"/>
        <v>193</v>
      </c>
      <c r="K51" s="36">
        <f t="shared" si="11"/>
        <v>164</v>
      </c>
      <c r="L51" s="43">
        <f t="shared" si="11"/>
        <v>138</v>
      </c>
      <c r="M51" s="58">
        <f t="shared" si="6"/>
        <v>0.84146341463414631</v>
      </c>
      <c r="N51" s="26">
        <f t="shared" si="12"/>
        <v>144</v>
      </c>
      <c r="O51" s="50">
        <f t="shared" si="12"/>
        <v>20</v>
      </c>
      <c r="P51" s="43">
        <f t="shared" si="12"/>
        <v>3</v>
      </c>
      <c r="Q51" s="43">
        <f t="shared" si="12"/>
        <v>9</v>
      </c>
      <c r="R51" s="43">
        <f t="shared" si="12"/>
        <v>0</v>
      </c>
      <c r="S51" s="49">
        <f t="shared" si="12"/>
        <v>8</v>
      </c>
      <c r="T51" s="26">
        <f>T33+T36+T39+T42+T48</f>
        <v>159</v>
      </c>
      <c r="U51" s="26">
        <f>U33+U36+U39+U42+U45+U48</f>
        <v>29</v>
      </c>
      <c r="V51" s="62">
        <f>V33+V36+V39+V42+V48</f>
        <v>35</v>
      </c>
    </row>
    <row r="52" spans="1:22" x14ac:dyDescent="0.2">
      <c r="A52" s="575" t="s">
        <v>39</v>
      </c>
      <c r="B52" s="572" t="s">
        <v>27</v>
      </c>
      <c r="C52" s="22">
        <v>2013</v>
      </c>
      <c r="D52" s="342">
        <f t="shared" ref="D52:L54" si="13">D28+D49</f>
        <v>0</v>
      </c>
      <c r="E52" s="360">
        <f t="shared" si="13"/>
        <v>0</v>
      </c>
      <c r="F52" s="346">
        <f t="shared" si="13"/>
        <v>0</v>
      </c>
      <c r="G52" s="346">
        <f>G28+G49</f>
        <v>0</v>
      </c>
      <c r="H52" s="361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76"/>
      <c r="B53" s="573"/>
      <c r="C53" s="23">
        <v>2014</v>
      </c>
      <c r="D53" s="343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49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77"/>
      <c r="B54" s="574"/>
      <c r="C54" s="24">
        <v>2015</v>
      </c>
      <c r="D54" s="357">
        <f t="shared" si="13"/>
        <v>116</v>
      </c>
      <c r="E54" s="25">
        <f t="shared" si="13"/>
        <v>697</v>
      </c>
      <c r="F54" s="42">
        <f t="shared" si="13"/>
        <v>5</v>
      </c>
      <c r="G54" s="42">
        <f>G30+G51</f>
        <v>0</v>
      </c>
      <c r="H54" s="359">
        <f t="shared" si="14"/>
        <v>0</v>
      </c>
      <c r="I54" s="355">
        <f t="shared" si="14"/>
        <v>697</v>
      </c>
      <c r="J54" s="51">
        <f t="shared" si="3"/>
        <v>813</v>
      </c>
      <c r="K54" s="39">
        <f t="shared" si="13"/>
        <v>694</v>
      </c>
      <c r="L54" s="42">
        <f t="shared" si="13"/>
        <v>622</v>
      </c>
      <c r="M54" s="57">
        <f t="shared" si="6"/>
        <v>0.89625360230547546</v>
      </c>
      <c r="N54" s="51">
        <f t="shared" ref="N54:V54" si="17">N30+N51</f>
        <v>619</v>
      </c>
      <c r="O54" s="39">
        <f t="shared" si="17"/>
        <v>75</v>
      </c>
      <c r="P54" s="42">
        <f t="shared" si="17"/>
        <v>3</v>
      </c>
      <c r="Q54" s="42">
        <f t="shared" si="17"/>
        <v>9</v>
      </c>
      <c r="R54" s="42">
        <f t="shared" si="17"/>
        <v>0</v>
      </c>
      <c r="S54" s="46">
        <f t="shared" si="17"/>
        <v>63</v>
      </c>
      <c r="T54" s="51">
        <f t="shared" si="17"/>
        <v>364</v>
      </c>
      <c r="U54" s="51">
        <f t="shared" si="17"/>
        <v>119</v>
      </c>
      <c r="V54" s="64">
        <f t="shared" si="17"/>
        <v>65</v>
      </c>
    </row>
    <row r="55" spans="1:22" x14ac:dyDescent="0.2">
      <c r="A55" s="544" t="s">
        <v>34</v>
      </c>
      <c r="B55" s="572" t="s">
        <v>48</v>
      </c>
      <c r="C55" s="22">
        <v>2013</v>
      </c>
      <c r="D55" s="391"/>
      <c r="E55" s="390"/>
      <c r="F55" s="390"/>
      <c r="G55" s="390"/>
      <c r="H55" s="390"/>
      <c r="I55" s="392"/>
      <c r="J55" s="20"/>
      <c r="K55" s="41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</row>
    <row r="56" spans="1:22" x14ac:dyDescent="0.2">
      <c r="A56" s="545"/>
      <c r="B56" s="573"/>
      <c r="C56" s="23">
        <v>2014</v>
      </c>
      <c r="D56" s="412"/>
      <c r="E56" s="390"/>
      <c r="F56" s="390"/>
      <c r="G56" s="390"/>
      <c r="H56" s="390"/>
      <c r="I56" s="413"/>
      <c r="J56" s="14"/>
      <c r="K56" s="41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</row>
    <row r="57" spans="1:22" ht="13.5" thickBot="1" x14ac:dyDescent="0.25">
      <c r="A57" s="546"/>
      <c r="B57" s="574"/>
      <c r="C57" s="24">
        <v>2015</v>
      </c>
      <c r="D57" s="412"/>
      <c r="E57" s="390"/>
      <c r="F57" s="390"/>
      <c r="G57" s="390"/>
      <c r="H57" s="390"/>
      <c r="I57" s="413"/>
      <c r="J57" s="19">
        <v>2</v>
      </c>
      <c r="K57" s="411"/>
      <c r="L57" s="381"/>
      <c r="M57" s="381"/>
      <c r="N57" s="381"/>
      <c r="O57" s="381"/>
      <c r="P57" s="381"/>
      <c r="Q57" s="381"/>
      <c r="R57" s="571" t="s">
        <v>61</v>
      </c>
      <c r="S57" s="571"/>
      <c r="T57" s="571"/>
      <c r="U57" s="571"/>
      <c r="V57" s="571"/>
    </row>
    <row r="58" spans="1:22" x14ac:dyDescent="0.2">
      <c r="A58" s="575" t="s">
        <v>69</v>
      </c>
      <c r="B58" s="572" t="s">
        <v>28</v>
      </c>
      <c r="C58" s="22">
        <v>2013</v>
      </c>
      <c r="D58" s="391"/>
      <c r="E58" s="393"/>
      <c r="F58" s="393"/>
      <c r="G58" s="393"/>
      <c r="H58" s="393"/>
      <c r="I58" s="392"/>
      <c r="J58" s="414">
        <f>IF(J55&lt;&gt;0,J52/M1/J55,0)</f>
        <v>0</v>
      </c>
      <c r="K58" s="414">
        <f>IF(J55&lt;&gt;0,K52/M1/J55,0)</f>
        <v>0</v>
      </c>
      <c r="L58" s="381"/>
      <c r="M58" s="381"/>
      <c r="N58" s="381"/>
      <c r="O58" s="390"/>
      <c r="P58" s="390"/>
      <c r="Q58" s="390"/>
      <c r="R58" s="390"/>
      <c r="S58" s="381"/>
      <c r="T58" s="381"/>
      <c r="U58" s="381"/>
      <c r="V58" s="381"/>
    </row>
    <row r="59" spans="1:22" x14ac:dyDescent="0.2">
      <c r="A59" s="576"/>
      <c r="B59" s="573"/>
      <c r="C59" s="23">
        <v>2014</v>
      </c>
      <c r="D59" s="412"/>
      <c r="E59" s="390"/>
      <c r="F59" s="390"/>
      <c r="G59" s="390"/>
      <c r="H59" s="390"/>
      <c r="I59" s="413"/>
      <c r="J59" s="415">
        <f>IF(J56&lt;&gt;0,J53/M1/J56,0)</f>
        <v>0</v>
      </c>
      <c r="K59" s="415">
        <f>IF(J56&lt;&gt;0,K53/M1/J56,0)</f>
        <v>0</v>
      </c>
      <c r="L59" s="381"/>
      <c r="M59" s="381"/>
      <c r="N59" s="381"/>
      <c r="O59" s="390"/>
      <c r="P59" s="390"/>
      <c r="Q59" s="390"/>
      <c r="R59" s="390"/>
      <c r="S59" s="381"/>
      <c r="T59" s="381"/>
      <c r="U59" s="381"/>
      <c r="V59" s="381"/>
    </row>
    <row r="60" spans="1:22" ht="13.5" thickBot="1" x14ac:dyDescent="0.25">
      <c r="A60" s="577"/>
      <c r="B60" s="574"/>
      <c r="C60" s="24">
        <v>2015</v>
      </c>
      <c r="D60" s="412"/>
      <c r="E60" s="390"/>
      <c r="F60" s="390"/>
      <c r="G60" s="390"/>
      <c r="H60" s="390"/>
      <c r="I60" s="413"/>
      <c r="J60" s="416">
        <f>IF(J57&lt;&gt;0,J54/M1/J57,0)</f>
        <v>33.875</v>
      </c>
      <c r="K60" s="416">
        <f>IF(J57&lt;&gt;0,K54/M1/J57,0)</f>
        <v>28.916666666666668</v>
      </c>
      <c r="L60" s="381"/>
      <c r="M60" s="381"/>
      <c r="N60" s="381"/>
      <c r="O60" s="390"/>
      <c r="P60" s="390"/>
      <c r="Q60" s="390"/>
      <c r="R60" s="390"/>
      <c r="S60" s="381"/>
      <c r="T60" s="381"/>
      <c r="U60" s="381"/>
      <c r="V60" s="381"/>
    </row>
    <row r="61" spans="1:22" x14ac:dyDescent="0.2">
      <c r="A61" s="544" t="s">
        <v>35</v>
      </c>
      <c r="B61" s="572" t="s">
        <v>43</v>
      </c>
      <c r="C61" s="22">
        <v>2013</v>
      </c>
      <c r="D61" s="391"/>
      <c r="E61" s="393"/>
      <c r="F61" s="393"/>
      <c r="G61" s="393"/>
      <c r="H61" s="393"/>
      <c r="I61" s="392"/>
      <c r="J61" s="20"/>
      <c r="K61" s="411"/>
      <c r="L61" s="381"/>
      <c r="M61" s="381"/>
      <c r="N61" s="381"/>
      <c r="O61" s="390"/>
      <c r="P61" s="390"/>
      <c r="Q61" s="390"/>
      <c r="R61" s="390"/>
      <c r="S61" s="381"/>
      <c r="T61" s="381"/>
      <c r="U61" s="381"/>
      <c r="V61" s="381"/>
    </row>
    <row r="62" spans="1:22" x14ac:dyDescent="0.2">
      <c r="A62" s="545"/>
      <c r="B62" s="573"/>
      <c r="C62" s="23">
        <v>2014</v>
      </c>
      <c r="D62" s="412"/>
      <c r="E62" s="390"/>
      <c r="F62" s="390"/>
      <c r="G62" s="390"/>
      <c r="H62" s="390"/>
      <c r="I62" s="413"/>
      <c r="J62" s="14"/>
      <c r="K62" s="411"/>
      <c r="L62" s="381"/>
      <c r="M62" s="381"/>
      <c r="N62" s="381"/>
      <c r="O62" s="390"/>
      <c r="P62" s="390"/>
      <c r="Q62" s="390"/>
      <c r="R62" s="390"/>
      <c r="S62" s="381"/>
      <c r="T62" s="381"/>
      <c r="U62" s="381"/>
      <c r="V62" s="381"/>
    </row>
    <row r="63" spans="1:22" ht="13.5" thickBot="1" x14ac:dyDescent="0.25">
      <c r="A63" s="546"/>
      <c r="B63" s="574"/>
      <c r="C63" s="24">
        <v>2015</v>
      </c>
      <c r="D63" s="412"/>
      <c r="E63" s="390"/>
      <c r="F63" s="390"/>
      <c r="G63" s="390"/>
      <c r="H63" s="390"/>
      <c r="I63" s="413"/>
      <c r="J63" s="19">
        <v>2</v>
      </c>
      <c r="K63" s="411"/>
      <c r="L63" s="381"/>
      <c r="M63" s="381"/>
      <c r="N63" s="381"/>
      <c r="O63" s="390"/>
      <c r="P63" s="390"/>
      <c r="Q63" s="390"/>
      <c r="R63" s="390"/>
      <c r="S63" s="381"/>
      <c r="T63" s="381"/>
      <c r="U63" s="381"/>
      <c r="V63" s="381"/>
    </row>
    <row r="64" spans="1:22" x14ac:dyDescent="0.2">
      <c r="A64" s="544" t="s">
        <v>36</v>
      </c>
      <c r="B64" s="572" t="s">
        <v>44</v>
      </c>
      <c r="C64" s="22">
        <v>2013</v>
      </c>
      <c r="D64" s="391"/>
      <c r="E64" s="393"/>
      <c r="F64" s="393"/>
      <c r="G64" s="393"/>
      <c r="H64" s="393"/>
      <c r="I64" s="392"/>
      <c r="J64" s="414">
        <f>IF(J61&lt;&gt;0,J28/M1/J61,0)</f>
        <v>0</v>
      </c>
      <c r="K64" s="414">
        <f>IF(J61&lt;&gt;0,K28/M1/J61,0)</f>
        <v>0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</row>
    <row r="65" spans="1:22" x14ac:dyDescent="0.2">
      <c r="A65" s="545"/>
      <c r="B65" s="573"/>
      <c r="C65" s="23">
        <v>2014</v>
      </c>
      <c r="D65" s="412"/>
      <c r="E65" s="390"/>
      <c r="F65" s="390"/>
      <c r="G65" s="390"/>
      <c r="H65" s="390"/>
      <c r="I65" s="413"/>
      <c r="J65" s="415">
        <f>IF(J62&lt;&gt;0,J29/M1/J62,0)</f>
        <v>0</v>
      </c>
      <c r="K65" s="415">
        <f>IF(J62&lt;&gt;0,K29/M1/J62,0)</f>
        <v>0</v>
      </c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ht="13.5" thickBot="1" x14ac:dyDescent="0.25">
      <c r="A66" s="546"/>
      <c r="B66" s="574"/>
      <c r="C66" s="24">
        <v>2015</v>
      </c>
      <c r="D66" s="417"/>
      <c r="E66" s="382"/>
      <c r="F66" s="382"/>
      <c r="G66" s="382"/>
      <c r="H66" s="382"/>
      <c r="I66" s="418"/>
      <c r="J66" s="416">
        <f>IF(J63&lt;&gt;0,J30/M1/J63,0)</f>
        <v>25.833333333333332</v>
      </c>
      <c r="K66" s="416">
        <f>IF(J63&lt;&gt;0,K30/M1/J63,0)</f>
        <v>22.083333333333332</v>
      </c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</row>
    <row r="67" spans="1:22" x14ac:dyDescent="0.2">
      <c r="A67" s="544" t="s">
        <v>38</v>
      </c>
      <c r="B67" s="572" t="s">
        <v>64</v>
      </c>
      <c r="C67" s="22">
        <v>2013</v>
      </c>
      <c r="D67" s="391"/>
      <c r="E67" s="393"/>
      <c r="F67" s="393"/>
      <c r="G67" s="393"/>
      <c r="H67" s="393"/>
      <c r="I67" s="392"/>
      <c r="J67" s="20"/>
      <c r="K67" s="419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</row>
    <row r="68" spans="1:22" x14ac:dyDescent="0.2">
      <c r="A68" s="545"/>
      <c r="B68" s="573"/>
      <c r="C68" s="23">
        <v>2014</v>
      </c>
      <c r="D68" s="412"/>
      <c r="E68" s="390"/>
      <c r="F68" s="390"/>
      <c r="G68" s="390"/>
      <c r="H68" s="390"/>
      <c r="I68" s="413"/>
      <c r="J68" s="14"/>
      <c r="K68" s="419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</row>
    <row r="69" spans="1:22" ht="13.5" thickBot="1" x14ac:dyDescent="0.25">
      <c r="A69" s="546"/>
      <c r="B69" s="574"/>
      <c r="C69" s="24">
        <v>2015</v>
      </c>
      <c r="D69" s="417"/>
      <c r="E69" s="382"/>
      <c r="F69" s="382"/>
      <c r="G69" s="382"/>
      <c r="H69" s="382"/>
      <c r="I69" s="418"/>
      <c r="J69" s="19">
        <v>2</v>
      </c>
      <c r="K69" s="419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</row>
    <row r="70" spans="1:22" x14ac:dyDescent="0.2">
      <c r="A70" s="544" t="s">
        <v>37</v>
      </c>
      <c r="B70" s="572" t="s">
        <v>65</v>
      </c>
      <c r="C70" s="22">
        <v>2013</v>
      </c>
      <c r="D70" s="391"/>
      <c r="E70" s="393"/>
      <c r="F70" s="393"/>
      <c r="G70" s="393"/>
      <c r="H70" s="393"/>
      <c r="I70" s="392"/>
      <c r="J70" s="414">
        <f>IF(J67&lt;&gt;0,J49/M1/J67,0)</f>
        <v>0</v>
      </c>
      <c r="K70" s="414">
        <f>IF(J67&lt;&gt;0,K49/M1/J67,0)</f>
        <v>0</v>
      </c>
      <c r="L70" s="381"/>
      <c r="M70" s="381"/>
      <c r="N70" s="381"/>
      <c r="O70" s="381"/>
      <c r="P70" s="381"/>
      <c r="Q70" s="381"/>
    </row>
    <row r="71" spans="1:22" x14ac:dyDescent="0.2">
      <c r="A71" s="545"/>
      <c r="B71" s="573"/>
      <c r="C71" s="23">
        <v>2014</v>
      </c>
      <c r="D71" s="412"/>
      <c r="E71" s="390"/>
      <c r="F71" s="390"/>
      <c r="G71" s="390"/>
      <c r="H71" s="390"/>
      <c r="I71" s="413"/>
      <c r="J71" s="415">
        <f>IF(J68&lt;&gt;0,J50/M1/J68,0)</f>
        <v>0</v>
      </c>
      <c r="K71" s="415">
        <f>IF(J68&lt;&gt;0,K50/M1/J68,0)</f>
        <v>0</v>
      </c>
      <c r="L71" s="381"/>
      <c r="M71" s="381"/>
      <c r="N71" s="381"/>
      <c r="O71" s="381"/>
      <c r="P71" s="381"/>
      <c r="Q71" s="381"/>
    </row>
    <row r="72" spans="1:22" ht="13.5" thickBot="1" x14ac:dyDescent="0.25">
      <c r="A72" s="546"/>
      <c r="B72" s="574"/>
      <c r="C72" s="24">
        <v>2015</v>
      </c>
      <c r="D72" s="417"/>
      <c r="E72" s="382"/>
      <c r="F72" s="382"/>
      <c r="G72" s="382"/>
      <c r="H72" s="382"/>
      <c r="I72" s="418"/>
      <c r="J72" s="416">
        <f>IF(J69&lt;&gt;0,J51/M1/J69,0)</f>
        <v>8.0416666666666661</v>
      </c>
      <c r="K72" s="416">
        <f>IF(J69&lt;&gt;0,K51/M1/J69,0)</f>
        <v>6.833333333333333</v>
      </c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</row>
    <row r="73" spans="1:22" x14ac:dyDescent="0.2">
      <c r="A73" s="572" t="s">
        <v>81</v>
      </c>
      <c r="B73" s="572" t="s">
        <v>80</v>
      </c>
      <c r="C73" s="22">
        <v>2013</v>
      </c>
      <c r="D73" s="391"/>
      <c r="E73" s="393"/>
      <c r="F73" s="420"/>
      <c r="G73" s="420"/>
      <c r="H73" s="420"/>
      <c r="I73" s="421"/>
      <c r="J73" s="20"/>
      <c r="K73" s="419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</row>
    <row r="74" spans="1:22" x14ac:dyDescent="0.2">
      <c r="A74" s="573"/>
      <c r="B74" s="573"/>
      <c r="C74" s="23">
        <v>2014</v>
      </c>
      <c r="D74" s="412"/>
      <c r="E74" s="390"/>
      <c r="F74" s="422"/>
      <c r="G74" s="422"/>
      <c r="H74" s="422"/>
      <c r="I74" s="423"/>
      <c r="J74" s="14"/>
      <c r="K74" s="419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</row>
    <row r="75" spans="1:22" ht="13.5" thickBot="1" x14ac:dyDescent="0.25">
      <c r="A75" s="574"/>
      <c r="B75" s="574"/>
      <c r="C75" s="24">
        <v>2015</v>
      </c>
      <c r="D75" s="417"/>
      <c r="E75" s="382"/>
      <c r="F75" s="424"/>
      <c r="G75" s="424"/>
      <c r="H75" s="424"/>
      <c r="I75" s="425"/>
      <c r="J75" s="19">
        <v>24</v>
      </c>
      <c r="K75" s="419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</row>
    <row r="76" spans="1:22" x14ac:dyDescent="0.2">
      <c r="A76" s="578" t="s">
        <v>79</v>
      </c>
      <c r="B76" s="572" t="s">
        <v>67</v>
      </c>
      <c r="C76" s="22">
        <v>2013</v>
      </c>
      <c r="D76" s="391"/>
      <c r="E76" s="393"/>
      <c r="F76" s="420"/>
      <c r="G76" s="420"/>
      <c r="H76" s="420"/>
      <c r="I76" s="421"/>
      <c r="J76" s="426">
        <f>IF(J73&lt;&gt;0,J52/J73,0)</f>
        <v>0</v>
      </c>
      <c r="K76" s="427">
        <f>IF(J73&lt;&gt;0,K52/J73,0)</f>
        <v>0</v>
      </c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</row>
    <row r="77" spans="1:22" x14ac:dyDescent="0.2">
      <c r="A77" s="579"/>
      <c r="B77" s="573"/>
      <c r="C77" s="23">
        <v>2014</v>
      </c>
      <c r="D77" s="412"/>
      <c r="E77" s="390"/>
      <c r="F77" s="422"/>
      <c r="G77" s="422"/>
      <c r="H77" s="422"/>
      <c r="I77" s="423"/>
      <c r="J77" s="428">
        <f>IF(J74&lt;&gt;0,J53/J74,0)</f>
        <v>0</v>
      </c>
      <c r="K77" s="429">
        <f>IF(J74&lt;&gt;0,K53/J74,0)</f>
        <v>0</v>
      </c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</row>
    <row r="78" spans="1:22" ht="13.5" thickBot="1" x14ac:dyDescent="0.25">
      <c r="A78" s="580"/>
      <c r="B78" s="574"/>
      <c r="C78" s="24">
        <v>2015</v>
      </c>
      <c r="D78" s="417"/>
      <c r="E78" s="382"/>
      <c r="F78" s="424"/>
      <c r="G78" s="424"/>
      <c r="H78" s="424"/>
      <c r="I78" s="425"/>
      <c r="J78" s="430">
        <f>IF(J75&lt;&gt;0,J54/J75,0)</f>
        <v>33.875</v>
      </c>
      <c r="K78" s="431">
        <f>IF(J75&lt;&gt;0,K54/J75,0)</f>
        <v>28.916666666666668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</row>
    <row r="79" spans="1:22" s="6" customFormat="1" ht="33.75" customHeight="1" x14ac:dyDescent="0.2"/>
    <row r="80" spans="1:22" s="6" customFormat="1" x14ac:dyDescent="0.2">
      <c r="A80" s="7" t="s">
        <v>615</v>
      </c>
      <c r="C80" s="441"/>
    </row>
    <row r="81" spans="1:16" s="6" customFormat="1" x14ac:dyDescent="0.2">
      <c r="A81" s="7" t="s">
        <v>616</v>
      </c>
      <c r="C81" s="441"/>
      <c r="H81" s="7" t="s">
        <v>68</v>
      </c>
      <c r="M81" s="7" t="s">
        <v>29</v>
      </c>
    </row>
    <row r="82" spans="1:16" s="6" customFormat="1" x14ac:dyDescent="0.2">
      <c r="A82" s="7" t="s">
        <v>617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</row>
    <row r="140" spans="3:14" x14ac:dyDescent="0.2">
      <c r="K140" s="433"/>
      <c r="L140" s="433"/>
      <c r="M140" s="433"/>
      <c r="N140" s="433"/>
    </row>
    <row r="141" spans="3:14" x14ac:dyDescent="0.2">
      <c r="K141" s="433"/>
      <c r="L141" s="433"/>
      <c r="M141" s="433"/>
      <c r="N141" s="433"/>
    </row>
    <row r="142" spans="3:14" x14ac:dyDescent="0.2">
      <c r="K142" s="433"/>
      <c r="L142" s="433"/>
      <c r="M142" s="433"/>
      <c r="N142" s="433"/>
    </row>
    <row r="143" spans="3:14" x14ac:dyDescent="0.2">
      <c r="K143" s="433"/>
      <c r="L143" s="433"/>
      <c r="M143" s="433"/>
      <c r="N143" s="433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topLeftCell="A34" zoomScale="85" zoomScaleNormal="85" workbookViewId="0">
      <selection activeCell="S43" sqref="S43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07" t="s">
        <v>593</v>
      </c>
      <c r="B1" s="607"/>
      <c r="C1" s="607"/>
      <c r="D1" s="607"/>
      <c r="E1" s="607"/>
      <c r="F1" s="607"/>
      <c r="G1" s="607"/>
      <c r="H1" s="464"/>
      <c r="I1" s="464"/>
      <c r="J1" s="464"/>
      <c r="K1" s="68" t="s">
        <v>597</v>
      </c>
      <c r="L1" s="374" t="s">
        <v>46</v>
      </c>
      <c r="M1" s="69">
        <v>12</v>
      </c>
      <c r="N1" s="590" t="s">
        <v>599</v>
      </c>
      <c r="O1" s="590"/>
      <c r="P1" s="590"/>
      <c r="Q1" s="590"/>
      <c r="R1" s="610" t="s">
        <v>422</v>
      </c>
      <c r="S1" s="610"/>
      <c r="T1" s="610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91" t="s">
        <v>82</v>
      </c>
      <c r="B3" s="594" t="s">
        <v>83</v>
      </c>
      <c r="C3" s="594" t="s">
        <v>84</v>
      </c>
      <c r="D3" s="596" t="s">
        <v>85</v>
      </c>
      <c r="E3" s="597"/>
      <c r="F3" s="598"/>
      <c r="G3" s="604" t="s">
        <v>428</v>
      </c>
      <c r="H3" s="604" t="s">
        <v>522</v>
      </c>
      <c r="I3" s="599" t="s">
        <v>523</v>
      </c>
      <c r="J3" s="596" t="s">
        <v>513</v>
      </c>
      <c r="K3" s="597"/>
      <c r="L3" s="597"/>
      <c r="M3" s="597"/>
      <c r="N3" s="597"/>
      <c r="O3" s="597"/>
      <c r="P3" s="601"/>
      <c r="Q3" s="622" t="s">
        <v>86</v>
      </c>
      <c r="R3" s="617" t="s">
        <v>87</v>
      </c>
    </row>
    <row r="4" spans="1:20" ht="12.75" customHeight="1" x14ac:dyDescent="0.2">
      <c r="A4" s="592"/>
      <c r="B4" s="595"/>
      <c r="C4" s="595"/>
      <c r="D4" s="595" t="s">
        <v>88</v>
      </c>
      <c r="E4" s="595" t="s">
        <v>89</v>
      </c>
      <c r="F4" s="608" t="s">
        <v>521</v>
      </c>
      <c r="G4" s="605"/>
      <c r="H4" s="605"/>
      <c r="I4" s="600"/>
      <c r="J4" s="609" t="s">
        <v>90</v>
      </c>
      <c r="K4" s="606" t="s">
        <v>91</v>
      </c>
      <c r="L4" s="606" t="s">
        <v>92</v>
      </c>
      <c r="M4" s="606" t="s">
        <v>93</v>
      </c>
      <c r="N4" s="619" t="s">
        <v>94</v>
      </c>
      <c r="O4" s="620"/>
      <c r="P4" s="602" t="s">
        <v>95</v>
      </c>
      <c r="Q4" s="623"/>
      <c r="R4" s="618"/>
    </row>
    <row r="5" spans="1:20" x14ac:dyDescent="0.2">
      <c r="A5" s="592"/>
      <c r="B5" s="595"/>
      <c r="C5" s="595"/>
      <c r="D5" s="595"/>
      <c r="E5" s="595"/>
      <c r="F5" s="605"/>
      <c r="G5" s="605"/>
      <c r="H5" s="605"/>
      <c r="I5" s="600"/>
      <c r="J5" s="600"/>
      <c r="K5" s="595"/>
      <c r="L5" s="595"/>
      <c r="M5" s="595"/>
      <c r="N5" s="595" t="s">
        <v>96</v>
      </c>
      <c r="O5" s="614" t="s">
        <v>97</v>
      </c>
      <c r="P5" s="602"/>
      <c r="Q5" s="623"/>
      <c r="R5" s="618"/>
    </row>
    <row r="6" spans="1:20" x14ac:dyDescent="0.2">
      <c r="A6" s="592"/>
      <c r="B6" s="595"/>
      <c r="C6" s="595"/>
      <c r="D6" s="595"/>
      <c r="E6" s="595"/>
      <c r="F6" s="605"/>
      <c r="G6" s="605"/>
      <c r="H6" s="605"/>
      <c r="I6" s="600"/>
      <c r="J6" s="600"/>
      <c r="K6" s="595"/>
      <c r="L6" s="595"/>
      <c r="M6" s="595"/>
      <c r="N6" s="595"/>
      <c r="O6" s="614"/>
      <c r="P6" s="602"/>
      <c r="Q6" s="623"/>
      <c r="R6" s="618"/>
    </row>
    <row r="7" spans="1:20" ht="12.75" customHeight="1" x14ac:dyDescent="0.2">
      <c r="A7" s="592"/>
      <c r="B7" s="595"/>
      <c r="C7" s="595"/>
      <c r="D7" s="595"/>
      <c r="E7" s="595"/>
      <c r="F7" s="605"/>
      <c r="G7" s="605"/>
      <c r="H7" s="605"/>
      <c r="I7" s="600"/>
      <c r="J7" s="600"/>
      <c r="K7" s="595"/>
      <c r="L7" s="595"/>
      <c r="M7" s="595"/>
      <c r="N7" s="595"/>
      <c r="O7" s="595"/>
      <c r="P7" s="602"/>
      <c r="Q7" s="623"/>
      <c r="R7" s="618"/>
    </row>
    <row r="8" spans="1:20" x14ac:dyDescent="0.2">
      <c r="A8" s="592"/>
      <c r="B8" s="595"/>
      <c r="C8" s="595"/>
      <c r="D8" s="595"/>
      <c r="E8" s="595"/>
      <c r="F8" s="605"/>
      <c r="G8" s="605"/>
      <c r="H8" s="605"/>
      <c r="I8" s="600"/>
      <c r="J8" s="600"/>
      <c r="K8" s="595"/>
      <c r="L8" s="595"/>
      <c r="M8" s="595"/>
      <c r="N8" s="595"/>
      <c r="O8" s="595"/>
      <c r="P8" s="602"/>
      <c r="Q8" s="623"/>
      <c r="R8" s="618"/>
    </row>
    <row r="9" spans="1:20" x14ac:dyDescent="0.2">
      <c r="A9" s="592"/>
      <c r="B9" s="595"/>
      <c r="C9" s="595"/>
      <c r="D9" s="595"/>
      <c r="E9" s="595"/>
      <c r="F9" s="605"/>
      <c r="G9" s="605"/>
      <c r="H9" s="605"/>
      <c r="I9" s="600"/>
      <c r="J9" s="600"/>
      <c r="K9" s="595"/>
      <c r="L9" s="595"/>
      <c r="M9" s="595"/>
      <c r="N9" s="595"/>
      <c r="O9" s="595"/>
      <c r="P9" s="602"/>
      <c r="Q9" s="623"/>
      <c r="R9" s="618"/>
    </row>
    <row r="10" spans="1:20" ht="29.25" customHeight="1" x14ac:dyDescent="0.2">
      <c r="A10" s="593"/>
      <c r="B10" s="595"/>
      <c r="C10" s="595"/>
      <c r="D10" s="595"/>
      <c r="E10" s="595"/>
      <c r="F10" s="606"/>
      <c r="G10" s="606"/>
      <c r="H10" s="606"/>
      <c r="I10" s="600"/>
      <c r="J10" s="600"/>
      <c r="K10" s="595"/>
      <c r="L10" s="595"/>
      <c r="M10" s="595"/>
      <c r="N10" s="595"/>
      <c r="O10" s="595"/>
      <c r="P10" s="603"/>
      <c r="Q10" s="623"/>
      <c r="R10" s="618"/>
    </row>
    <row r="11" spans="1:20" x14ac:dyDescent="0.2">
      <c r="A11" s="512" t="s">
        <v>50</v>
      </c>
      <c r="B11" s="513" t="s">
        <v>51</v>
      </c>
      <c r="C11" s="513">
        <v>1</v>
      </c>
      <c r="D11" s="513">
        <v>2</v>
      </c>
      <c r="E11" s="513">
        <v>3</v>
      </c>
      <c r="F11" s="513">
        <v>4</v>
      </c>
      <c r="G11" s="513">
        <v>5</v>
      </c>
      <c r="H11" s="513">
        <v>6</v>
      </c>
      <c r="I11" s="513">
        <v>7</v>
      </c>
      <c r="J11" s="513">
        <v>8</v>
      </c>
      <c r="K11" s="513">
        <v>9</v>
      </c>
      <c r="L11" s="513">
        <v>10</v>
      </c>
      <c r="M11" s="513">
        <v>11</v>
      </c>
      <c r="N11" s="513">
        <v>12</v>
      </c>
      <c r="O11" s="513">
        <v>13</v>
      </c>
      <c r="P11" s="514">
        <v>14</v>
      </c>
      <c r="Q11" s="515">
        <v>15</v>
      </c>
      <c r="R11" s="515">
        <v>16</v>
      </c>
    </row>
    <row r="12" spans="1:20" ht="15.75" customHeight="1" x14ac:dyDescent="0.2">
      <c r="A12" s="516" t="s">
        <v>98</v>
      </c>
      <c r="B12" s="496" t="s">
        <v>99</v>
      </c>
      <c r="C12" s="200">
        <v>8</v>
      </c>
      <c r="D12" s="200">
        <v>35</v>
      </c>
      <c r="E12" s="200"/>
      <c r="F12" s="200"/>
      <c r="G12" s="200"/>
      <c r="H12" s="443">
        <f>G12+F12+E12+D12</f>
        <v>35</v>
      </c>
      <c r="I12" s="364">
        <f>SUM(C12+H12)</f>
        <v>43</v>
      </c>
      <c r="J12" s="364">
        <f>SUM(K12,L12,M12,N12,O12)</f>
        <v>34</v>
      </c>
      <c r="K12" s="200">
        <v>27</v>
      </c>
      <c r="L12" s="200">
        <v>2</v>
      </c>
      <c r="M12" s="200"/>
      <c r="N12" s="200"/>
      <c r="O12" s="200">
        <v>5</v>
      </c>
      <c r="P12" s="203">
        <v>31</v>
      </c>
      <c r="Q12" s="368">
        <f>I12-J12</f>
        <v>9</v>
      </c>
      <c r="R12" s="231"/>
    </row>
    <row r="13" spans="1:20" ht="17.25" customHeight="1" x14ac:dyDescent="0.2">
      <c r="A13" s="74" t="s">
        <v>100</v>
      </c>
      <c r="B13" s="75" t="s">
        <v>101</v>
      </c>
      <c r="C13" s="200">
        <v>4</v>
      </c>
      <c r="D13" s="200">
        <v>5</v>
      </c>
      <c r="E13" s="200"/>
      <c r="F13" s="200"/>
      <c r="G13" s="200"/>
      <c r="H13" s="443">
        <f t="shared" ref="H13:H34" si="0">G13+F13+E13+D13</f>
        <v>5</v>
      </c>
      <c r="I13" s="364">
        <f t="shared" ref="I13:I30" si="1">SUM(C13+H13)</f>
        <v>9</v>
      </c>
      <c r="J13" s="364">
        <f>SUM(K13,L13,M13,N13,O13)</f>
        <v>9</v>
      </c>
      <c r="K13" s="200">
        <v>7</v>
      </c>
      <c r="L13" s="200"/>
      <c r="M13" s="200"/>
      <c r="N13" s="200"/>
      <c r="O13" s="200">
        <v>2</v>
      </c>
      <c r="P13" s="203">
        <v>7</v>
      </c>
      <c r="Q13" s="368">
        <f t="shared" ref="Q13:Q34" si="2">I13-J13</f>
        <v>0</v>
      </c>
      <c r="R13" s="231"/>
    </row>
    <row r="14" spans="1:20" ht="15.75" customHeight="1" x14ac:dyDescent="0.2">
      <c r="A14" s="73" t="s">
        <v>102</v>
      </c>
      <c r="B14" s="75" t="s">
        <v>103</v>
      </c>
      <c r="C14" s="200"/>
      <c r="D14" s="200">
        <v>12</v>
      </c>
      <c r="E14" s="200"/>
      <c r="F14" s="200"/>
      <c r="G14" s="200"/>
      <c r="H14" s="443">
        <f t="shared" si="0"/>
        <v>12</v>
      </c>
      <c r="I14" s="364">
        <f t="shared" si="1"/>
        <v>12</v>
      </c>
      <c r="J14" s="364">
        <f t="shared" ref="J14:J34" si="3">SUM(K14,L14,M14,N14,O14)</f>
        <v>12</v>
      </c>
      <c r="K14" s="200">
        <v>12</v>
      </c>
      <c r="L14" s="200"/>
      <c r="M14" s="200"/>
      <c r="N14" s="200"/>
      <c r="O14" s="200"/>
      <c r="P14" s="203">
        <v>12</v>
      </c>
      <c r="Q14" s="368">
        <f t="shared" si="2"/>
        <v>0</v>
      </c>
      <c r="R14" s="231"/>
    </row>
    <row r="15" spans="1:20" ht="15" customHeight="1" x14ac:dyDescent="0.2">
      <c r="A15" s="73" t="s">
        <v>104</v>
      </c>
      <c r="B15" s="75" t="s">
        <v>105</v>
      </c>
      <c r="C15" s="200"/>
      <c r="D15" s="200"/>
      <c r="E15" s="200"/>
      <c r="F15" s="200"/>
      <c r="G15" s="200"/>
      <c r="H15" s="443">
        <f t="shared" si="0"/>
        <v>0</v>
      </c>
      <c r="I15" s="364">
        <f t="shared" si="1"/>
        <v>0</v>
      </c>
      <c r="J15" s="364">
        <f t="shared" si="3"/>
        <v>0</v>
      </c>
      <c r="K15" s="200"/>
      <c r="L15" s="200"/>
      <c r="M15" s="200"/>
      <c r="N15" s="200"/>
      <c r="O15" s="200"/>
      <c r="P15" s="203"/>
      <c r="Q15" s="368">
        <f t="shared" si="2"/>
        <v>0</v>
      </c>
      <c r="R15" s="231"/>
    </row>
    <row r="16" spans="1:20" ht="15.75" customHeight="1" x14ac:dyDescent="0.2">
      <c r="A16" s="73" t="s">
        <v>106</v>
      </c>
      <c r="B16" s="75" t="s">
        <v>107</v>
      </c>
      <c r="C16" s="200">
        <v>1</v>
      </c>
      <c r="D16" s="200">
        <v>2</v>
      </c>
      <c r="E16" s="200"/>
      <c r="F16" s="200"/>
      <c r="G16" s="200"/>
      <c r="H16" s="443">
        <f t="shared" si="0"/>
        <v>2</v>
      </c>
      <c r="I16" s="364">
        <f t="shared" si="1"/>
        <v>3</v>
      </c>
      <c r="J16" s="364">
        <f>SUM(K16,L16,M16,N16,O16)</f>
        <v>2</v>
      </c>
      <c r="K16" s="200">
        <v>2</v>
      </c>
      <c r="L16" s="200"/>
      <c r="M16" s="200"/>
      <c r="N16" s="200"/>
      <c r="O16" s="200"/>
      <c r="P16" s="203">
        <v>2</v>
      </c>
      <c r="Q16" s="368">
        <f t="shared" si="2"/>
        <v>1</v>
      </c>
      <c r="R16" s="231"/>
    </row>
    <row r="17" spans="1:18" ht="15.75" customHeight="1" x14ac:dyDescent="0.2">
      <c r="A17" s="516" t="s">
        <v>108</v>
      </c>
      <c r="B17" s="496" t="s">
        <v>109</v>
      </c>
      <c r="C17" s="200">
        <v>9</v>
      </c>
      <c r="D17" s="200">
        <v>2</v>
      </c>
      <c r="E17" s="200">
        <v>2</v>
      </c>
      <c r="F17" s="200">
        <v>1</v>
      </c>
      <c r="G17" s="200"/>
      <c r="H17" s="443">
        <f t="shared" si="0"/>
        <v>5</v>
      </c>
      <c r="I17" s="364">
        <f t="shared" si="1"/>
        <v>14</v>
      </c>
      <c r="J17" s="364">
        <f t="shared" si="3"/>
        <v>8</v>
      </c>
      <c r="K17" s="200">
        <v>1</v>
      </c>
      <c r="L17" s="200">
        <v>3</v>
      </c>
      <c r="M17" s="200">
        <v>1</v>
      </c>
      <c r="N17" s="200"/>
      <c r="O17" s="200">
        <v>3</v>
      </c>
      <c r="P17" s="203">
        <v>3</v>
      </c>
      <c r="Q17" s="368">
        <f t="shared" si="2"/>
        <v>6</v>
      </c>
      <c r="R17" s="231">
        <v>4</v>
      </c>
    </row>
    <row r="18" spans="1:18" ht="15" customHeight="1" x14ac:dyDescent="0.2">
      <c r="A18" s="73" t="s">
        <v>110</v>
      </c>
      <c r="B18" s="75" t="s">
        <v>111</v>
      </c>
      <c r="C18" s="200">
        <v>4</v>
      </c>
      <c r="D18" s="200"/>
      <c r="E18" s="200"/>
      <c r="F18" s="200"/>
      <c r="G18" s="200"/>
      <c r="H18" s="443">
        <f t="shared" si="0"/>
        <v>0</v>
      </c>
      <c r="I18" s="364">
        <f t="shared" si="1"/>
        <v>4</v>
      </c>
      <c r="J18" s="364">
        <f>SUM(K18,L18,M18,N18,O18)</f>
        <v>3</v>
      </c>
      <c r="K18" s="200"/>
      <c r="L18" s="200">
        <v>2</v>
      </c>
      <c r="M18" s="200">
        <v>1</v>
      </c>
      <c r="N18" s="200"/>
      <c r="O18" s="200"/>
      <c r="P18" s="203"/>
      <c r="Q18" s="368">
        <f t="shared" si="2"/>
        <v>1</v>
      </c>
      <c r="R18" s="231">
        <v>3</v>
      </c>
    </row>
    <row r="19" spans="1:18" ht="15" customHeight="1" x14ac:dyDescent="0.2">
      <c r="A19" s="516" t="s">
        <v>112</v>
      </c>
      <c r="B19" s="496" t="s">
        <v>113</v>
      </c>
      <c r="C19" s="200">
        <v>6</v>
      </c>
      <c r="D19" s="200">
        <v>7</v>
      </c>
      <c r="E19" s="200">
        <v>2</v>
      </c>
      <c r="F19" s="200">
        <v>1</v>
      </c>
      <c r="G19" s="200"/>
      <c r="H19" s="443">
        <f t="shared" si="0"/>
        <v>10</v>
      </c>
      <c r="I19" s="364">
        <f>SUM(C19+H19)</f>
        <v>16</v>
      </c>
      <c r="J19" s="364">
        <f t="shared" si="3"/>
        <v>7</v>
      </c>
      <c r="K19" s="200"/>
      <c r="L19" s="200">
        <v>2</v>
      </c>
      <c r="M19" s="200"/>
      <c r="N19" s="200"/>
      <c r="O19" s="200">
        <v>5</v>
      </c>
      <c r="P19" s="203">
        <v>4</v>
      </c>
      <c r="Q19" s="368">
        <f t="shared" si="2"/>
        <v>9</v>
      </c>
      <c r="R19" s="231">
        <v>6</v>
      </c>
    </row>
    <row r="20" spans="1:18" ht="14.25" customHeight="1" x14ac:dyDescent="0.2">
      <c r="A20" s="73" t="s">
        <v>114</v>
      </c>
      <c r="B20" s="75" t="s">
        <v>115</v>
      </c>
      <c r="C20" s="200"/>
      <c r="D20" s="200"/>
      <c r="E20" s="200">
        <v>1</v>
      </c>
      <c r="F20" s="200">
        <v>1</v>
      </c>
      <c r="G20" s="200"/>
      <c r="H20" s="443">
        <f t="shared" si="0"/>
        <v>2</v>
      </c>
      <c r="I20" s="364">
        <f t="shared" si="1"/>
        <v>2</v>
      </c>
      <c r="J20" s="364">
        <f t="shared" si="3"/>
        <v>1</v>
      </c>
      <c r="K20" s="200"/>
      <c r="L20" s="200"/>
      <c r="M20" s="200"/>
      <c r="N20" s="200"/>
      <c r="O20" s="200">
        <v>1</v>
      </c>
      <c r="P20" s="203">
        <v>1</v>
      </c>
      <c r="Q20" s="368">
        <f t="shared" si="2"/>
        <v>1</v>
      </c>
      <c r="R20" s="231">
        <v>2</v>
      </c>
    </row>
    <row r="21" spans="1:18" ht="13.5" customHeight="1" x14ac:dyDescent="0.2">
      <c r="A21" s="516" t="s">
        <v>116</v>
      </c>
      <c r="B21" s="496" t="s">
        <v>117</v>
      </c>
      <c r="C21" s="200">
        <v>20</v>
      </c>
      <c r="D21" s="200">
        <v>13</v>
      </c>
      <c r="E21" s="200"/>
      <c r="F21" s="200"/>
      <c r="G21" s="200"/>
      <c r="H21" s="443">
        <f t="shared" si="0"/>
        <v>13</v>
      </c>
      <c r="I21" s="364">
        <f t="shared" si="1"/>
        <v>33</v>
      </c>
      <c r="J21" s="364">
        <f t="shared" si="3"/>
        <v>13</v>
      </c>
      <c r="K21" s="200">
        <v>6</v>
      </c>
      <c r="L21" s="200"/>
      <c r="M21" s="200"/>
      <c r="N21" s="200"/>
      <c r="O21" s="200">
        <v>7</v>
      </c>
      <c r="P21" s="203"/>
      <c r="Q21" s="368">
        <f t="shared" si="2"/>
        <v>20</v>
      </c>
      <c r="R21" s="231">
        <v>2</v>
      </c>
    </row>
    <row r="22" spans="1:18" ht="14.25" customHeight="1" x14ac:dyDescent="0.2">
      <c r="A22" s="516" t="s">
        <v>118</v>
      </c>
      <c r="B22" s="496" t="s">
        <v>119</v>
      </c>
      <c r="C22" s="200">
        <v>1</v>
      </c>
      <c r="D22" s="200">
        <v>2</v>
      </c>
      <c r="E22" s="200"/>
      <c r="F22" s="200"/>
      <c r="G22" s="200"/>
      <c r="H22" s="443">
        <f t="shared" si="0"/>
        <v>2</v>
      </c>
      <c r="I22" s="364">
        <f t="shared" si="1"/>
        <v>3</v>
      </c>
      <c r="J22" s="364">
        <f t="shared" si="3"/>
        <v>1</v>
      </c>
      <c r="K22" s="200"/>
      <c r="L22" s="200"/>
      <c r="M22" s="200">
        <v>1</v>
      </c>
      <c r="N22" s="200"/>
      <c r="O22" s="200"/>
      <c r="P22" s="203"/>
      <c r="Q22" s="368">
        <f t="shared" si="2"/>
        <v>2</v>
      </c>
      <c r="R22" s="231"/>
    </row>
    <row r="23" spans="1:18" ht="15.75" customHeight="1" x14ac:dyDescent="0.2">
      <c r="A23" s="73" t="s">
        <v>120</v>
      </c>
      <c r="B23" s="75" t="s">
        <v>121</v>
      </c>
      <c r="C23" s="200"/>
      <c r="D23" s="200"/>
      <c r="E23" s="200"/>
      <c r="F23" s="200"/>
      <c r="G23" s="200"/>
      <c r="H23" s="443">
        <f t="shared" si="0"/>
        <v>0</v>
      </c>
      <c r="I23" s="364">
        <f t="shared" si="1"/>
        <v>0</v>
      </c>
      <c r="J23" s="364">
        <f t="shared" si="3"/>
        <v>0</v>
      </c>
      <c r="K23" s="200"/>
      <c r="L23" s="200"/>
      <c r="M23" s="200"/>
      <c r="N23" s="200"/>
      <c r="O23" s="200"/>
      <c r="P23" s="203"/>
      <c r="Q23" s="368">
        <f t="shared" si="2"/>
        <v>0</v>
      </c>
      <c r="R23" s="231"/>
    </row>
    <row r="24" spans="1:18" ht="15.75" customHeight="1" x14ac:dyDescent="0.2">
      <c r="A24" s="73" t="s">
        <v>122</v>
      </c>
      <c r="B24" s="75" t="s">
        <v>123</v>
      </c>
      <c r="C24" s="200">
        <v>1</v>
      </c>
      <c r="D24" s="200"/>
      <c r="E24" s="200"/>
      <c r="F24" s="200"/>
      <c r="G24" s="200"/>
      <c r="H24" s="443">
        <f t="shared" si="0"/>
        <v>0</v>
      </c>
      <c r="I24" s="364">
        <f t="shared" si="1"/>
        <v>1</v>
      </c>
      <c r="J24" s="364">
        <f t="shared" si="3"/>
        <v>1</v>
      </c>
      <c r="K24" s="200"/>
      <c r="L24" s="200"/>
      <c r="M24" s="200">
        <v>1</v>
      </c>
      <c r="N24" s="200"/>
      <c r="O24" s="200"/>
      <c r="P24" s="203"/>
      <c r="Q24" s="368">
        <f t="shared" si="2"/>
        <v>0</v>
      </c>
      <c r="R24" s="231"/>
    </row>
    <row r="25" spans="1:18" ht="15.75" customHeight="1" x14ac:dyDescent="0.2">
      <c r="A25" s="517" t="s">
        <v>124</v>
      </c>
      <c r="B25" s="496" t="s">
        <v>125</v>
      </c>
      <c r="C25" s="200"/>
      <c r="D25" s="200"/>
      <c r="E25" s="200"/>
      <c r="F25" s="200"/>
      <c r="G25" s="200"/>
      <c r="H25" s="443">
        <f t="shared" si="0"/>
        <v>0</v>
      </c>
      <c r="I25" s="364">
        <f t="shared" si="1"/>
        <v>0</v>
      </c>
      <c r="J25" s="364">
        <f t="shared" si="3"/>
        <v>0</v>
      </c>
      <c r="K25" s="200"/>
      <c r="L25" s="200"/>
      <c r="M25" s="200"/>
      <c r="N25" s="200"/>
      <c r="O25" s="200"/>
      <c r="P25" s="203"/>
      <c r="Q25" s="368">
        <f t="shared" si="2"/>
        <v>0</v>
      </c>
      <c r="R25" s="231"/>
    </row>
    <row r="26" spans="1:18" ht="16.5" customHeight="1" x14ac:dyDescent="0.2">
      <c r="A26" s="517" t="s">
        <v>126</v>
      </c>
      <c r="B26" s="496" t="s">
        <v>127</v>
      </c>
      <c r="C26" s="200">
        <v>39</v>
      </c>
      <c r="D26" s="200">
        <v>117</v>
      </c>
      <c r="E26" s="200">
        <v>2</v>
      </c>
      <c r="F26" s="200"/>
      <c r="G26" s="200"/>
      <c r="H26" s="443">
        <f t="shared" si="0"/>
        <v>119</v>
      </c>
      <c r="I26" s="364">
        <f t="shared" si="1"/>
        <v>158</v>
      </c>
      <c r="J26" s="364">
        <f>SUM(K26,L26,M26,N26,O26)</f>
        <v>118</v>
      </c>
      <c r="K26" s="200">
        <v>66</v>
      </c>
      <c r="L26" s="200">
        <v>8</v>
      </c>
      <c r="M26" s="200">
        <v>11</v>
      </c>
      <c r="N26" s="200"/>
      <c r="O26" s="200">
        <v>33</v>
      </c>
      <c r="P26" s="203">
        <v>99</v>
      </c>
      <c r="Q26" s="368">
        <f t="shared" si="2"/>
        <v>40</v>
      </c>
      <c r="R26" s="231">
        <v>16</v>
      </c>
    </row>
    <row r="27" spans="1:18" ht="16.5" customHeight="1" x14ac:dyDescent="0.2">
      <c r="A27" s="76" t="s">
        <v>426</v>
      </c>
      <c r="B27" s="75" t="s">
        <v>128</v>
      </c>
      <c r="C27" s="200">
        <v>2</v>
      </c>
      <c r="D27" s="200">
        <v>15</v>
      </c>
      <c r="E27" s="200"/>
      <c r="F27" s="200"/>
      <c r="G27" s="200"/>
      <c r="H27" s="443">
        <f t="shared" si="0"/>
        <v>15</v>
      </c>
      <c r="I27" s="364">
        <f t="shared" si="1"/>
        <v>17</v>
      </c>
      <c r="J27" s="364">
        <f t="shared" si="3"/>
        <v>13</v>
      </c>
      <c r="K27" s="200">
        <v>4</v>
      </c>
      <c r="L27" s="200"/>
      <c r="M27" s="200"/>
      <c r="N27" s="200"/>
      <c r="O27" s="200">
        <v>9</v>
      </c>
      <c r="P27" s="203">
        <v>11</v>
      </c>
      <c r="Q27" s="368">
        <f t="shared" si="2"/>
        <v>4</v>
      </c>
      <c r="R27" s="231">
        <v>1</v>
      </c>
    </row>
    <row r="28" spans="1:18" ht="16.5" customHeight="1" x14ac:dyDescent="0.2">
      <c r="A28" s="76" t="s">
        <v>427</v>
      </c>
      <c r="B28" s="75" t="s">
        <v>129</v>
      </c>
      <c r="C28" s="200"/>
      <c r="D28" s="200"/>
      <c r="E28" s="200"/>
      <c r="F28" s="200"/>
      <c r="G28" s="200"/>
      <c r="H28" s="443">
        <f t="shared" si="0"/>
        <v>0</v>
      </c>
      <c r="I28" s="364">
        <f t="shared" si="1"/>
        <v>0</v>
      </c>
      <c r="J28" s="364">
        <f t="shared" si="3"/>
        <v>0</v>
      </c>
      <c r="K28" s="200"/>
      <c r="L28" s="200"/>
      <c r="M28" s="200"/>
      <c r="N28" s="200"/>
      <c r="O28" s="200"/>
      <c r="P28" s="203"/>
      <c r="Q28" s="368">
        <f t="shared" si="2"/>
        <v>0</v>
      </c>
      <c r="R28" s="231"/>
    </row>
    <row r="29" spans="1:18" ht="16.5" customHeight="1" x14ac:dyDescent="0.2">
      <c r="A29" s="76" t="s">
        <v>130</v>
      </c>
      <c r="B29" s="75" t="s">
        <v>131</v>
      </c>
      <c r="C29" s="200"/>
      <c r="D29" s="200">
        <v>1</v>
      </c>
      <c r="E29" s="200"/>
      <c r="F29" s="200"/>
      <c r="G29" s="200"/>
      <c r="H29" s="443">
        <f t="shared" si="0"/>
        <v>1</v>
      </c>
      <c r="I29" s="364">
        <f t="shared" si="1"/>
        <v>1</v>
      </c>
      <c r="J29" s="364">
        <f t="shared" si="3"/>
        <v>1</v>
      </c>
      <c r="K29" s="200">
        <v>1</v>
      </c>
      <c r="L29" s="200"/>
      <c r="M29" s="200"/>
      <c r="N29" s="200"/>
      <c r="O29" s="200"/>
      <c r="P29" s="203">
        <v>1</v>
      </c>
      <c r="Q29" s="368">
        <f t="shared" si="2"/>
        <v>0</v>
      </c>
      <c r="R29" s="231"/>
    </row>
    <row r="30" spans="1:18" ht="16.5" customHeight="1" thickBot="1" x14ac:dyDescent="0.25">
      <c r="A30" s="77" t="s">
        <v>132</v>
      </c>
      <c r="B30" s="78" t="s">
        <v>133</v>
      </c>
      <c r="C30" s="201">
        <v>1</v>
      </c>
      <c r="D30" s="201">
        <v>8</v>
      </c>
      <c r="E30" s="201"/>
      <c r="F30" s="201"/>
      <c r="G30" s="201"/>
      <c r="H30" s="443">
        <f t="shared" si="0"/>
        <v>8</v>
      </c>
      <c r="I30" s="365">
        <f t="shared" si="1"/>
        <v>9</v>
      </c>
      <c r="J30" s="365">
        <f t="shared" si="3"/>
        <v>9</v>
      </c>
      <c r="K30" s="201">
        <v>9</v>
      </c>
      <c r="L30" s="201"/>
      <c r="M30" s="201"/>
      <c r="N30" s="201"/>
      <c r="O30" s="201"/>
      <c r="P30" s="204">
        <v>9</v>
      </c>
      <c r="Q30" s="369">
        <f t="shared" si="2"/>
        <v>0</v>
      </c>
      <c r="R30" s="232"/>
    </row>
    <row r="31" spans="1:18" ht="16.5" customHeight="1" thickBot="1" x14ac:dyDescent="0.25">
      <c r="A31" s="79" t="s">
        <v>134</v>
      </c>
      <c r="B31" s="497" t="s">
        <v>135</v>
      </c>
      <c r="C31" s="328">
        <f>SUM(C$12,C$17,C$19,C$21,C$22,C$25,C$26)</f>
        <v>83</v>
      </c>
      <c r="D31" s="328">
        <f t="shared" ref="D31:R31" si="4">SUM(D$12,D$17,D$19,D$21,D$22,D$25,D$26)</f>
        <v>176</v>
      </c>
      <c r="E31" s="328">
        <f t="shared" si="4"/>
        <v>6</v>
      </c>
      <c r="F31" s="328">
        <f>SUM(F$12,F$17,F$19,F$21,F$22,F$25,F$26)</f>
        <v>2</v>
      </c>
      <c r="G31" s="328">
        <f>SUM(G$12,G$17,G$19,G$21,G$22,G$25,G$26)</f>
        <v>0</v>
      </c>
      <c r="H31" s="328">
        <f>SUM(H$12,H$17,H$19,H$21,H$22,H$25,H$26)</f>
        <v>184</v>
      </c>
      <c r="I31" s="328">
        <f>SUM(I$12,I$17,I$19,I$21,I$22,I$25,I$26)</f>
        <v>267</v>
      </c>
      <c r="J31" s="328">
        <f>SUM(J$12,J$17,J$19,J$21,J$22,J$25,J$26)</f>
        <v>181</v>
      </c>
      <c r="K31" s="328">
        <f t="shared" si="4"/>
        <v>100</v>
      </c>
      <c r="L31" s="328">
        <f t="shared" si="4"/>
        <v>15</v>
      </c>
      <c r="M31" s="328">
        <f t="shared" si="4"/>
        <v>13</v>
      </c>
      <c r="N31" s="328">
        <f t="shared" si="4"/>
        <v>0</v>
      </c>
      <c r="O31" s="328">
        <f t="shared" si="4"/>
        <v>53</v>
      </c>
      <c r="P31" s="372">
        <f t="shared" si="4"/>
        <v>137</v>
      </c>
      <c r="Q31" s="370">
        <f t="shared" si="2"/>
        <v>86</v>
      </c>
      <c r="R31" s="370">
        <f t="shared" si="4"/>
        <v>28</v>
      </c>
    </row>
    <row r="32" spans="1:18" ht="15.75" customHeight="1" x14ac:dyDescent="0.2">
      <c r="A32" s="518" t="s">
        <v>136</v>
      </c>
      <c r="B32" s="498" t="s">
        <v>137</v>
      </c>
      <c r="C32" s="202">
        <v>2</v>
      </c>
      <c r="D32" s="202"/>
      <c r="E32" s="202"/>
      <c r="F32" s="202"/>
      <c r="G32" s="202"/>
      <c r="H32" s="444">
        <f t="shared" si="0"/>
        <v>0</v>
      </c>
      <c r="I32" s="366">
        <f>SUM(C32+H32)</f>
        <v>2</v>
      </c>
      <c r="J32" s="366">
        <f t="shared" si="3"/>
        <v>2</v>
      </c>
      <c r="K32" s="202"/>
      <c r="L32" s="202"/>
      <c r="M32" s="202">
        <v>2</v>
      </c>
      <c r="N32" s="202"/>
      <c r="O32" s="202"/>
      <c r="P32" s="207"/>
      <c r="Q32" s="371">
        <f t="shared" si="2"/>
        <v>0</v>
      </c>
      <c r="R32" s="80">
        <v>1</v>
      </c>
    </row>
    <row r="33" spans="1:18" ht="15.75" customHeight="1" x14ac:dyDescent="0.2">
      <c r="A33" s="73" t="s">
        <v>138</v>
      </c>
      <c r="B33" s="75" t="s">
        <v>139</v>
      </c>
      <c r="C33" s="200"/>
      <c r="D33" s="200"/>
      <c r="E33" s="200"/>
      <c r="F33" s="200"/>
      <c r="G33" s="200"/>
      <c r="H33" s="443">
        <f t="shared" si="0"/>
        <v>0</v>
      </c>
      <c r="I33" s="364">
        <f t="shared" ref="I33:I34" si="5">SUM(C33+H33)</f>
        <v>0</v>
      </c>
      <c r="J33" s="364">
        <f t="shared" si="3"/>
        <v>0</v>
      </c>
      <c r="K33" s="200"/>
      <c r="L33" s="200"/>
      <c r="M33" s="200"/>
      <c r="N33" s="200"/>
      <c r="O33" s="200"/>
      <c r="P33" s="205"/>
      <c r="Q33" s="368">
        <f t="shared" si="2"/>
        <v>0</v>
      </c>
      <c r="R33" s="81"/>
    </row>
    <row r="34" spans="1:18" ht="15.75" customHeight="1" thickBot="1" x14ac:dyDescent="0.25">
      <c r="A34" s="82" t="s">
        <v>140</v>
      </c>
      <c r="B34" s="499" t="s">
        <v>141</v>
      </c>
      <c r="C34" s="201">
        <v>2</v>
      </c>
      <c r="D34" s="201">
        <v>330</v>
      </c>
      <c r="E34" s="201">
        <v>19</v>
      </c>
      <c r="F34" s="201"/>
      <c r="G34" s="201"/>
      <c r="H34" s="445">
        <f t="shared" si="0"/>
        <v>349</v>
      </c>
      <c r="I34" s="365">
        <f t="shared" si="5"/>
        <v>351</v>
      </c>
      <c r="J34" s="365">
        <f t="shared" si="3"/>
        <v>347</v>
      </c>
      <c r="K34" s="201">
        <v>340</v>
      </c>
      <c r="L34" s="201">
        <v>4</v>
      </c>
      <c r="M34" s="201">
        <v>1</v>
      </c>
      <c r="N34" s="201"/>
      <c r="O34" s="201">
        <v>2</v>
      </c>
      <c r="P34" s="206">
        <v>347</v>
      </c>
      <c r="Q34" s="369">
        <f t="shared" si="2"/>
        <v>4</v>
      </c>
      <c r="R34" s="83">
        <v>1</v>
      </c>
    </row>
    <row r="35" spans="1:18" ht="18" customHeight="1" thickBot="1" x14ac:dyDescent="0.25">
      <c r="A35" s="84" t="s">
        <v>589</v>
      </c>
      <c r="B35" s="500" t="s">
        <v>142</v>
      </c>
      <c r="C35" s="367">
        <f>C$31+C$32+C$34</f>
        <v>87</v>
      </c>
      <c r="D35" s="328">
        <f t="shared" ref="D35:R35" si="6">SUM(D$31,D$32,D$34)</f>
        <v>506</v>
      </c>
      <c r="E35" s="328">
        <f t="shared" si="6"/>
        <v>25</v>
      </c>
      <c r="F35" s="328">
        <f t="shared" si="6"/>
        <v>2</v>
      </c>
      <c r="G35" s="367">
        <f t="shared" si="6"/>
        <v>0</v>
      </c>
      <c r="H35" s="367">
        <f t="shared" si="6"/>
        <v>533</v>
      </c>
      <c r="I35" s="367">
        <f>SUM(I$31,I$32,I$34)</f>
        <v>620</v>
      </c>
      <c r="J35" s="367">
        <f>SUM(J$31,J$32,J$34)</f>
        <v>530</v>
      </c>
      <c r="K35" s="328">
        <f t="shared" si="6"/>
        <v>440</v>
      </c>
      <c r="L35" s="328">
        <f t="shared" si="6"/>
        <v>19</v>
      </c>
      <c r="M35" s="328">
        <f t="shared" si="6"/>
        <v>16</v>
      </c>
      <c r="N35" s="328">
        <f t="shared" si="6"/>
        <v>0</v>
      </c>
      <c r="O35" s="328">
        <f>SUM(O$31,O$32,O$34)</f>
        <v>55</v>
      </c>
      <c r="P35" s="373">
        <f>SUM(P$31,P$32,P$34)</f>
        <v>484</v>
      </c>
      <c r="Q35" s="367">
        <f>SUM(Q$31,Q$32,Q$34)</f>
        <v>90</v>
      </c>
      <c r="R35" s="370">
        <f t="shared" si="6"/>
        <v>30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2" t="s">
        <v>143</v>
      </c>
      <c r="F37" s="446"/>
      <c r="G37" s="446"/>
      <c r="H37" s="446"/>
      <c r="I37" s="446"/>
      <c r="J37" s="446"/>
      <c r="K37" s="446"/>
      <c r="L37" s="447"/>
      <c r="M37" s="447"/>
      <c r="N37" s="447"/>
      <c r="O37" s="448"/>
      <c r="P37" s="449"/>
      <c r="Q37" s="380"/>
    </row>
    <row r="38" spans="1:18" ht="25.5" customHeight="1" x14ac:dyDescent="0.2">
      <c r="A38" s="450" t="s">
        <v>144</v>
      </c>
      <c r="B38" s="89" t="s">
        <v>145</v>
      </c>
      <c r="C38" s="72" t="s">
        <v>146</v>
      </c>
      <c r="E38" s="615" t="s">
        <v>147</v>
      </c>
      <c r="F38" s="616" t="s">
        <v>148</v>
      </c>
      <c r="G38" s="616"/>
      <c r="H38" s="616"/>
      <c r="I38" s="616"/>
      <c r="J38" s="616" t="s">
        <v>149</v>
      </c>
      <c r="K38" s="616"/>
      <c r="L38" s="616"/>
      <c r="M38" s="616"/>
      <c r="N38" s="621"/>
      <c r="O38" s="621"/>
      <c r="P38" s="621"/>
      <c r="Q38" s="621"/>
      <c r="R38" s="103"/>
    </row>
    <row r="39" spans="1:18" x14ac:dyDescent="0.2">
      <c r="A39" s="89" t="s">
        <v>150</v>
      </c>
      <c r="B39" s="75">
        <v>2100</v>
      </c>
      <c r="C39" s="229">
        <v>205</v>
      </c>
      <c r="E39" s="615"/>
      <c r="F39" s="451" t="s">
        <v>151</v>
      </c>
      <c r="G39" s="451" t="s">
        <v>152</v>
      </c>
      <c r="H39" s="451" t="s">
        <v>153</v>
      </c>
      <c r="I39" s="451" t="s">
        <v>154</v>
      </c>
      <c r="J39" s="451" t="s">
        <v>151</v>
      </c>
      <c r="K39" s="451" t="s">
        <v>152</v>
      </c>
      <c r="L39" s="451" t="s">
        <v>153</v>
      </c>
      <c r="M39" s="451" t="s">
        <v>154</v>
      </c>
      <c r="N39" s="452"/>
      <c r="O39" s="452"/>
      <c r="P39" s="452"/>
      <c r="Q39" s="452"/>
      <c r="R39" s="103"/>
    </row>
    <row r="40" spans="1:18" ht="12.75" customHeight="1" x14ac:dyDescent="0.2">
      <c r="A40" s="89" t="s">
        <v>155</v>
      </c>
      <c r="B40" s="75" t="s">
        <v>156</v>
      </c>
      <c r="C40" s="229">
        <v>86</v>
      </c>
      <c r="E40" s="465">
        <v>89</v>
      </c>
      <c r="F40" s="465">
        <v>46</v>
      </c>
      <c r="G40" s="466">
        <v>13</v>
      </c>
      <c r="H40" s="466">
        <v>18</v>
      </c>
      <c r="I40" s="466">
        <v>12</v>
      </c>
      <c r="J40" s="466"/>
      <c r="K40" s="466"/>
      <c r="L40" s="466"/>
      <c r="M40" s="466"/>
      <c r="N40" s="453"/>
      <c r="O40" s="453"/>
      <c r="P40" s="453"/>
      <c r="Q40" s="453"/>
      <c r="R40" s="103"/>
    </row>
    <row r="41" spans="1:18" x14ac:dyDescent="0.2">
      <c r="A41" s="89" t="s">
        <v>157</v>
      </c>
      <c r="B41" s="75" t="s">
        <v>158</v>
      </c>
      <c r="C41" s="229">
        <v>52</v>
      </c>
      <c r="E41" s="465"/>
      <c r="F41" s="282"/>
      <c r="G41" s="465"/>
      <c r="H41" s="465"/>
      <c r="I41" s="465"/>
      <c r="J41" s="465"/>
      <c r="K41" s="465"/>
      <c r="L41" s="465"/>
      <c r="M41" s="465"/>
      <c r="N41" s="422"/>
      <c r="O41" s="422"/>
      <c r="P41" s="422"/>
      <c r="Q41" s="422"/>
      <c r="R41" s="103"/>
    </row>
    <row r="42" spans="1:18" x14ac:dyDescent="0.2">
      <c r="A42" s="103"/>
      <c r="B42" s="103"/>
      <c r="C42" s="454"/>
      <c r="H42" s="455"/>
      <c r="I42" s="455"/>
      <c r="J42" s="455"/>
      <c r="N42" s="103"/>
      <c r="O42" s="613"/>
      <c r="P42" s="613"/>
      <c r="Q42" s="103"/>
      <c r="R42" s="103"/>
    </row>
    <row r="43" spans="1:18" x14ac:dyDescent="0.2">
      <c r="B43" s="103"/>
      <c r="C43" s="454"/>
      <c r="E43" s="456"/>
      <c r="F43" s="457"/>
      <c r="H43" s="98"/>
      <c r="I43" s="98"/>
      <c r="J43" s="94"/>
      <c r="K43" s="94"/>
      <c r="L43" s="94"/>
      <c r="M43" s="94"/>
      <c r="N43" s="94"/>
      <c r="O43" s="94"/>
      <c r="P43" s="454"/>
      <c r="Q43" s="103"/>
      <c r="R43" s="103"/>
    </row>
    <row r="44" spans="1:18" x14ac:dyDescent="0.2">
      <c r="A44" s="450" t="s">
        <v>159</v>
      </c>
      <c r="B44" s="89" t="s">
        <v>145</v>
      </c>
      <c r="C44" s="375" t="s">
        <v>146</v>
      </c>
      <c r="G44" s="458"/>
      <c r="H44" s="459"/>
      <c r="I44" s="459"/>
      <c r="P44" s="98"/>
    </row>
    <row r="45" spans="1:18" x14ac:dyDescent="0.2">
      <c r="A45" s="89" t="s">
        <v>160</v>
      </c>
      <c r="B45" s="75" t="s">
        <v>161</v>
      </c>
      <c r="C45" s="91">
        <v>25</v>
      </c>
      <c r="D45" s="103"/>
      <c r="E45" s="458"/>
      <c r="F45" s="458"/>
      <c r="H45" s="454"/>
      <c r="K45" s="454"/>
      <c r="L45" s="460"/>
      <c r="M45" s="460"/>
      <c r="N45" s="454"/>
      <c r="O45" s="454"/>
      <c r="P45" s="454"/>
    </row>
    <row r="46" spans="1:18" x14ac:dyDescent="0.2">
      <c r="A46" s="89" t="s">
        <v>162</v>
      </c>
      <c r="B46" s="75" t="s">
        <v>163</v>
      </c>
      <c r="C46" s="91">
        <v>1</v>
      </c>
      <c r="D46" s="103"/>
      <c r="H46" s="455"/>
      <c r="I46" s="455"/>
      <c r="J46" s="455"/>
      <c r="P46" s="454"/>
    </row>
    <row r="47" spans="1:18" x14ac:dyDescent="0.2">
      <c r="A47" s="89" t="s">
        <v>164</v>
      </c>
      <c r="B47" s="75" t="s">
        <v>165</v>
      </c>
      <c r="C47" s="91"/>
      <c r="D47" s="103"/>
      <c r="E47" s="458"/>
      <c r="F47" s="458"/>
      <c r="G47" s="103"/>
      <c r="H47" s="455"/>
      <c r="I47" s="455"/>
      <c r="J47" s="571" t="s">
        <v>61</v>
      </c>
      <c r="K47" s="571"/>
      <c r="L47" s="571"/>
      <c r="M47" s="571"/>
      <c r="N47" s="571"/>
      <c r="O47" s="571"/>
      <c r="P47" s="454"/>
    </row>
    <row r="48" spans="1:18" ht="24.95" customHeight="1" x14ac:dyDescent="0.2">
      <c r="A48" s="95" t="s">
        <v>524</v>
      </c>
      <c r="B48" s="75" t="s">
        <v>166</v>
      </c>
      <c r="C48" s="91">
        <v>20</v>
      </c>
      <c r="E48" s="458"/>
      <c r="F48" s="458"/>
      <c r="G48" s="461"/>
      <c r="H48" s="455"/>
      <c r="I48" s="455"/>
      <c r="J48" s="455"/>
      <c r="K48" s="454"/>
      <c r="L48" s="454"/>
      <c r="M48" s="454"/>
      <c r="N48" s="454"/>
      <c r="O48" s="454"/>
      <c r="P48" s="454"/>
    </row>
    <row r="50" spans="1:16" x14ac:dyDescent="0.2">
      <c r="A50" s="97" t="s">
        <v>167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24" t="s">
        <v>168</v>
      </c>
      <c r="B51" s="625" t="s">
        <v>145</v>
      </c>
      <c r="C51" s="626" t="s">
        <v>146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24"/>
      <c r="B52" s="625"/>
      <c r="C52" s="626"/>
      <c r="D52" s="99"/>
      <c r="E52" s="442"/>
      <c r="F52" s="442"/>
      <c r="G52" s="442"/>
      <c r="H52" s="462"/>
      <c r="I52" s="462"/>
      <c r="J52" s="102"/>
      <c r="K52" s="463"/>
      <c r="L52" s="463"/>
      <c r="M52" s="463"/>
      <c r="N52" s="454"/>
      <c r="O52" s="454"/>
    </row>
    <row r="53" spans="1:16" ht="12.75" customHeight="1" x14ac:dyDescent="0.2">
      <c r="A53" s="105" t="s">
        <v>169</v>
      </c>
      <c r="B53" s="106" t="s">
        <v>170</v>
      </c>
      <c r="C53" s="91"/>
      <c r="D53" s="454"/>
      <c r="E53" s="442"/>
      <c r="F53" s="442"/>
      <c r="G53" s="442"/>
      <c r="H53" s="454"/>
      <c r="I53" s="454"/>
      <c r="J53" s="94"/>
    </row>
    <row r="54" spans="1:16" x14ac:dyDescent="0.2">
      <c r="A54" s="105" t="s">
        <v>171</v>
      </c>
      <c r="B54" s="106" t="s">
        <v>172</v>
      </c>
      <c r="C54" s="91"/>
      <c r="D54" s="454"/>
      <c r="E54" s="442"/>
      <c r="F54" s="442"/>
      <c r="G54" s="442"/>
      <c r="H54" s="458"/>
      <c r="I54" s="454"/>
      <c r="K54" s="463"/>
      <c r="L54" s="463"/>
      <c r="M54" s="463"/>
      <c r="N54" s="463"/>
      <c r="O54" s="463"/>
      <c r="P54" s="463"/>
    </row>
    <row r="55" spans="1:16" x14ac:dyDescent="0.2">
      <c r="A55" s="107" t="s">
        <v>173</v>
      </c>
      <c r="B55" s="106" t="s">
        <v>174</v>
      </c>
      <c r="C55" s="91"/>
      <c r="D55" s="454"/>
      <c r="E55" s="442"/>
      <c r="F55" s="442"/>
      <c r="G55" s="442"/>
      <c r="H55" s="454"/>
      <c r="I55" s="454"/>
      <c r="K55" s="454"/>
      <c r="L55" s="460"/>
      <c r="M55" s="460"/>
      <c r="N55" s="454"/>
      <c r="O55" s="454"/>
    </row>
    <row r="56" spans="1:16" x14ac:dyDescent="0.2">
      <c r="A56" s="107" t="s">
        <v>175</v>
      </c>
      <c r="B56" s="106" t="s">
        <v>176</v>
      </c>
      <c r="C56" s="91"/>
      <c r="D56" s="103"/>
      <c r="E56" s="103"/>
      <c r="J56" s="455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608</v>
      </c>
      <c r="B58" s="71"/>
      <c r="C58" s="611" t="s">
        <v>607</v>
      </c>
      <c r="D58" s="611"/>
      <c r="E58" s="611"/>
      <c r="F58" s="611"/>
      <c r="K58" s="612" t="s">
        <v>68</v>
      </c>
      <c r="L58" s="612"/>
      <c r="M58" s="612"/>
      <c r="N58" s="612"/>
      <c r="O58" s="612"/>
      <c r="P58" s="612"/>
    </row>
    <row r="59" spans="1:16" s="70" customFormat="1" x14ac:dyDescent="0.2"/>
    <row r="60" spans="1:16" s="70" customFormat="1" x14ac:dyDescent="0.2">
      <c r="A60" s="71" t="s">
        <v>610</v>
      </c>
      <c r="B60" s="71"/>
      <c r="C60" s="611" t="s">
        <v>609</v>
      </c>
      <c r="D60" s="611"/>
      <c r="E60" s="611"/>
      <c r="F60" s="611"/>
      <c r="K60" s="612" t="s">
        <v>178</v>
      </c>
      <c r="L60" s="612"/>
      <c r="M60" s="612"/>
      <c r="N60" s="612"/>
      <c r="O60" s="612"/>
      <c r="P60" s="612"/>
    </row>
    <row r="61" spans="1:16" s="70" customFormat="1" x14ac:dyDescent="0.2">
      <c r="O61" s="70" t="s">
        <v>595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scale="5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opLeftCell="B70" zoomScale="85" zoomScaleNormal="85" workbookViewId="0">
      <selection activeCell="M94" sqref="M94"/>
    </sheetView>
  </sheetViews>
  <sheetFormatPr defaultRowHeight="12.75" x14ac:dyDescent="0.2"/>
  <cols>
    <col min="1" max="1" width="44" style="380" customWidth="1"/>
    <col min="2" max="2" width="5.140625" style="380" customWidth="1"/>
    <col min="3" max="3" width="7.140625" style="380" customWidth="1"/>
    <col min="4" max="4" width="7.42578125" style="380" customWidth="1"/>
    <col min="5" max="5" width="7.5703125" style="380" customWidth="1"/>
    <col min="6" max="8" width="7" style="380" customWidth="1"/>
    <col min="9" max="11" width="8" style="380" customWidth="1"/>
    <col min="12" max="12" width="6.7109375" style="380" customWidth="1"/>
    <col min="13" max="13" width="7.28515625" style="380" customWidth="1"/>
    <col min="14" max="16" width="7.42578125" style="380" customWidth="1"/>
    <col min="17" max="17" width="7.140625" style="380" customWidth="1"/>
    <col min="18" max="18" width="6.7109375" style="380" customWidth="1"/>
    <col min="19" max="19" width="6" style="380" customWidth="1"/>
    <col min="20" max="20" width="6.5703125" style="380" customWidth="1"/>
    <col min="21" max="21" width="6.28515625" style="380" customWidth="1"/>
    <col min="22" max="28" width="6.7109375" style="380" customWidth="1"/>
    <col min="29" max="29" width="7.85546875" style="380" customWidth="1"/>
    <col min="30" max="16384" width="9.140625" style="380"/>
  </cols>
  <sheetData>
    <row r="1" spans="1:30" s="6" customFormat="1" ht="16.5" thickBot="1" x14ac:dyDescent="0.25">
      <c r="A1" s="639" t="s">
        <v>179</v>
      </c>
      <c r="B1" s="639"/>
      <c r="C1" s="639"/>
      <c r="D1" s="639"/>
      <c r="E1" s="639"/>
      <c r="F1" s="639"/>
      <c r="G1" s="639"/>
      <c r="H1" s="639"/>
      <c r="I1" s="639"/>
      <c r="J1" s="639"/>
      <c r="K1" s="278" t="s">
        <v>597</v>
      </c>
      <c r="L1" s="376" t="s">
        <v>46</v>
      </c>
      <c r="M1" s="279">
        <v>12</v>
      </c>
      <c r="N1" s="640" t="s">
        <v>598</v>
      </c>
      <c r="O1" s="640"/>
      <c r="P1" s="640"/>
      <c r="Q1" s="640"/>
      <c r="R1" s="484"/>
      <c r="T1" s="552" t="s">
        <v>422</v>
      </c>
      <c r="U1" s="552"/>
      <c r="V1" s="552"/>
    </row>
    <row r="2" spans="1:30" s="6" customFormat="1" ht="13.5" thickBot="1" x14ac:dyDescent="0.25">
      <c r="A2" s="484"/>
      <c r="B2" s="636" t="s">
        <v>180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  <c r="T2" s="636" t="s">
        <v>181</v>
      </c>
      <c r="U2" s="637"/>
      <c r="V2" s="637"/>
      <c r="W2" s="637"/>
      <c r="X2" s="637"/>
      <c r="Y2" s="637"/>
      <c r="Z2" s="637"/>
      <c r="AA2" s="637"/>
      <c r="AB2" s="637"/>
      <c r="AC2" s="637"/>
      <c r="AD2" s="638"/>
    </row>
    <row r="3" spans="1:30" ht="12.75" customHeight="1" x14ac:dyDescent="0.2">
      <c r="A3" s="641" t="s">
        <v>182</v>
      </c>
      <c r="B3" s="651" t="s">
        <v>83</v>
      </c>
      <c r="C3" s="646" t="s">
        <v>183</v>
      </c>
      <c r="D3" s="672" t="s">
        <v>184</v>
      </c>
      <c r="E3" s="672"/>
      <c r="F3" s="672"/>
      <c r="G3" s="673"/>
      <c r="H3" s="645" t="s">
        <v>428</v>
      </c>
      <c r="I3" s="653" t="s">
        <v>590</v>
      </c>
      <c r="J3" s="658" t="s">
        <v>591</v>
      </c>
      <c r="K3" s="673" t="s">
        <v>0</v>
      </c>
      <c r="L3" s="685"/>
      <c r="M3" s="685"/>
      <c r="N3" s="686"/>
      <c r="O3" s="689" t="s">
        <v>185</v>
      </c>
      <c r="P3" s="690"/>
      <c r="Q3" s="645" t="s">
        <v>186</v>
      </c>
      <c r="R3" s="645" t="s">
        <v>87</v>
      </c>
      <c r="S3" s="679" t="s">
        <v>187</v>
      </c>
      <c r="T3" s="682" t="s">
        <v>188</v>
      </c>
      <c r="U3" s="683"/>
      <c r="V3" s="683" t="s">
        <v>531</v>
      </c>
      <c r="W3" s="683"/>
      <c r="X3" s="683"/>
      <c r="Y3" s="683"/>
      <c r="Z3" s="683"/>
      <c r="AA3" s="683"/>
      <c r="AB3" s="683"/>
      <c r="AC3" s="683"/>
      <c r="AD3" s="627" t="s">
        <v>189</v>
      </c>
    </row>
    <row r="4" spans="1:30" ht="26.25" customHeight="1" x14ac:dyDescent="0.2">
      <c r="A4" s="642"/>
      <c r="B4" s="652"/>
      <c r="C4" s="647"/>
      <c r="D4" s="644" t="s">
        <v>190</v>
      </c>
      <c r="E4" s="630" t="s">
        <v>191</v>
      </c>
      <c r="F4" s="631"/>
      <c r="G4" s="632"/>
      <c r="H4" s="634"/>
      <c r="I4" s="654"/>
      <c r="J4" s="659"/>
      <c r="K4" s="693" t="s">
        <v>574</v>
      </c>
      <c r="L4" s="633" t="s">
        <v>192</v>
      </c>
      <c r="M4" s="684" t="s">
        <v>193</v>
      </c>
      <c r="N4" s="684"/>
      <c r="O4" s="691"/>
      <c r="P4" s="692"/>
      <c r="Q4" s="634"/>
      <c r="R4" s="634"/>
      <c r="S4" s="680"/>
      <c r="T4" s="676" t="s">
        <v>190</v>
      </c>
      <c r="U4" s="633" t="s">
        <v>194</v>
      </c>
      <c r="V4" s="633" t="s">
        <v>195</v>
      </c>
      <c r="W4" s="633" t="s">
        <v>196</v>
      </c>
      <c r="X4" s="684" t="s">
        <v>197</v>
      </c>
      <c r="Y4" s="684"/>
      <c r="Z4" s="633" t="s">
        <v>198</v>
      </c>
      <c r="AA4" s="633" t="s">
        <v>199</v>
      </c>
      <c r="AB4" s="633" t="s">
        <v>200</v>
      </c>
      <c r="AC4" s="633" t="s">
        <v>201</v>
      </c>
      <c r="AD4" s="628"/>
    </row>
    <row r="5" spans="1:30" x14ac:dyDescent="0.2">
      <c r="A5" s="642"/>
      <c r="B5" s="652"/>
      <c r="C5" s="647"/>
      <c r="D5" s="644"/>
      <c r="E5" s="633" t="s">
        <v>530</v>
      </c>
      <c r="F5" s="644" t="s">
        <v>88</v>
      </c>
      <c r="G5" s="674" t="s">
        <v>202</v>
      </c>
      <c r="H5" s="634"/>
      <c r="I5" s="654"/>
      <c r="J5" s="659"/>
      <c r="K5" s="659"/>
      <c r="L5" s="634"/>
      <c r="M5" s="644" t="s">
        <v>195</v>
      </c>
      <c r="N5" s="633" t="s">
        <v>203</v>
      </c>
      <c r="O5" s="644" t="s">
        <v>204</v>
      </c>
      <c r="P5" s="644" t="s">
        <v>205</v>
      </c>
      <c r="Q5" s="634"/>
      <c r="R5" s="634"/>
      <c r="S5" s="680"/>
      <c r="T5" s="677"/>
      <c r="U5" s="634"/>
      <c r="V5" s="634"/>
      <c r="W5" s="634"/>
      <c r="X5" s="644" t="s">
        <v>190</v>
      </c>
      <c r="Y5" s="644" t="s">
        <v>514</v>
      </c>
      <c r="Z5" s="634"/>
      <c r="AA5" s="634"/>
      <c r="AB5" s="634"/>
      <c r="AC5" s="634"/>
      <c r="AD5" s="628"/>
    </row>
    <row r="6" spans="1:30" x14ac:dyDescent="0.2">
      <c r="A6" s="642"/>
      <c r="B6" s="652"/>
      <c r="C6" s="647"/>
      <c r="D6" s="644"/>
      <c r="E6" s="634"/>
      <c r="F6" s="644"/>
      <c r="G6" s="674"/>
      <c r="H6" s="634"/>
      <c r="I6" s="654"/>
      <c r="J6" s="659"/>
      <c r="K6" s="659"/>
      <c r="L6" s="634"/>
      <c r="M6" s="644"/>
      <c r="N6" s="634"/>
      <c r="O6" s="644"/>
      <c r="P6" s="644"/>
      <c r="Q6" s="634"/>
      <c r="R6" s="634"/>
      <c r="S6" s="680"/>
      <c r="T6" s="677"/>
      <c r="U6" s="634"/>
      <c r="V6" s="634"/>
      <c r="W6" s="634"/>
      <c r="X6" s="644"/>
      <c r="Y6" s="644"/>
      <c r="Z6" s="634"/>
      <c r="AA6" s="634"/>
      <c r="AB6" s="634"/>
      <c r="AC6" s="634"/>
      <c r="AD6" s="628"/>
    </row>
    <row r="7" spans="1:30" ht="57" customHeight="1" x14ac:dyDescent="0.2">
      <c r="A7" s="642"/>
      <c r="B7" s="652"/>
      <c r="C7" s="647"/>
      <c r="D7" s="644"/>
      <c r="E7" s="634"/>
      <c r="F7" s="644"/>
      <c r="G7" s="674"/>
      <c r="H7" s="634"/>
      <c r="I7" s="654"/>
      <c r="J7" s="659"/>
      <c r="K7" s="659"/>
      <c r="L7" s="634"/>
      <c r="M7" s="644"/>
      <c r="N7" s="634"/>
      <c r="O7" s="644"/>
      <c r="P7" s="644"/>
      <c r="Q7" s="634"/>
      <c r="R7" s="634"/>
      <c r="S7" s="680"/>
      <c r="T7" s="677"/>
      <c r="U7" s="634"/>
      <c r="V7" s="634"/>
      <c r="W7" s="634"/>
      <c r="X7" s="644"/>
      <c r="Y7" s="644"/>
      <c r="Z7" s="634"/>
      <c r="AA7" s="634"/>
      <c r="AB7" s="634"/>
      <c r="AC7" s="634"/>
      <c r="AD7" s="628"/>
    </row>
    <row r="8" spans="1:30" ht="49.5" customHeight="1" x14ac:dyDescent="0.2">
      <c r="A8" s="643"/>
      <c r="B8" s="652"/>
      <c r="C8" s="648"/>
      <c r="D8" s="633"/>
      <c r="E8" s="635"/>
      <c r="F8" s="633"/>
      <c r="G8" s="675"/>
      <c r="H8" s="635"/>
      <c r="I8" s="655"/>
      <c r="J8" s="660"/>
      <c r="K8" s="660"/>
      <c r="L8" s="635"/>
      <c r="M8" s="633"/>
      <c r="N8" s="635"/>
      <c r="O8" s="633"/>
      <c r="P8" s="633"/>
      <c r="Q8" s="635"/>
      <c r="R8" s="635"/>
      <c r="S8" s="681"/>
      <c r="T8" s="678"/>
      <c r="U8" s="635"/>
      <c r="V8" s="635"/>
      <c r="W8" s="635"/>
      <c r="X8" s="644"/>
      <c r="Y8" s="644"/>
      <c r="Z8" s="635"/>
      <c r="AA8" s="635"/>
      <c r="AB8" s="635"/>
      <c r="AC8" s="635"/>
      <c r="AD8" s="629"/>
    </row>
    <row r="9" spans="1:30" x14ac:dyDescent="0.2">
      <c r="A9" s="519" t="s">
        <v>50</v>
      </c>
      <c r="B9" s="520" t="s">
        <v>51</v>
      </c>
      <c r="C9" s="519">
        <v>1</v>
      </c>
      <c r="D9" s="521">
        <v>2</v>
      </c>
      <c r="E9" s="521">
        <v>3</v>
      </c>
      <c r="F9" s="521">
        <v>4</v>
      </c>
      <c r="G9" s="521">
        <v>5</v>
      </c>
      <c r="H9" s="521">
        <v>6</v>
      </c>
      <c r="I9" s="521">
        <v>7</v>
      </c>
      <c r="J9" s="521">
        <v>8</v>
      </c>
      <c r="K9" s="521">
        <v>9</v>
      </c>
      <c r="L9" s="521">
        <v>10</v>
      </c>
      <c r="M9" s="521">
        <v>11</v>
      </c>
      <c r="N9" s="521">
        <v>12</v>
      </c>
      <c r="O9" s="521">
        <v>13</v>
      </c>
      <c r="P9" s="521">
        <v>14</v>
      </c>
      <c r="Q9" s="521">
        <v>15</v>
      </c>
      <c r="R9" s="521">
        <v>16</v>
      </c>
      <c r="S9" s="520">
        <v>17</v>
      </c>
      <c r="T9" s="519">
        <v>18</v>
      </c>
      <c r="U9" s="521">
        <v>19</v>
      </c>
      <c r="V9" s="521">
        <v>20</v>
      </c>
      <c r="W9" s="521">
        <v>21</v>
      </c>
      <c r="X9" s="521">
        <v>22</v>
      </c>
      <c r="Y9" s="521">
        <v>23</v>
      </c>
      <c r="Z9" s="521">
        <v>24</v>
      </c>
      <c r="AA9" s="521">
        <v>25</v>
      </c>
      <c r="AB9" s="521">
        <v>26</v>
      </c>
      <c r="AC9" s="521">
        <v>27</v>
      </c>
      <c r="AD9" s="520">
        <v>28</v>
      </c>
    </row>
    <row r="10" spans="1:30" ht="13.5" customHeight="1" x14ac:dyDescent="0.2">
      <c r="A10" s="332" t="s">
        <v>206</v>
      </c>
      <c r="B10" s="491" t="s">
        <v>109</v>
      </c>
      <c r="C10" s="212">
        <v>1</v>
      </c>
      <c r="D10" s="208"/>
      <c r="E10" s="208"/>
      <c r="F10" s="208"/>
      <c r="G10" s="208"/>
      <c r="H10" s="208"/>
      <c r="I10" s="330">
        <f>D10+H10</f>
        <v>0</v>
      </c>
      <c r="J10" s="331">
        <f>I10+C10</f>
        <v>1</v>
      </c>
      <c r="K10" s="331">
        <f>L10+M10</f>
        <v>1</v>
      </c>
      <c r="L10" s="208">
        <v>1</v>
      </c>
      <c r="M10" s="208"/>
      <c r="N10" s="208"/>
      <c r="O10" s="208"/>
      <c r="P10" s="208"/>
      <c r="Q10" s="208"/>
      <c r="R10" s="208">
        <v>1</v>
      </c>
      <c r="S10" s="467">
        <f>J10-K10</f>
        <v>0</v>
      </c>
      <c r="T10" s="209">
        <v>1</v>
      </c>
      <c r="U10" s="208"/>
      <c r="V10" s="330">
        <f>X10+AA10+Z10+AB10+AC10</f>
        <v>1</v>
      </c>
      <c r="W10" s="208"/>
      <c r="X10" s="208">
        <v>1</v>
      </c>
      <c r="Y10" s="208"/>
      <c r="Z10" s="208"/>
      <c r="AA10" s="208"/>
      <c r="AB10" s="208"/>
      <c r="AC10" s="208"/>
      <c r="AD10" s="213"/>
    </row>
    <row r="11" spans="1:30" x14ac:dyDescent="0.2">
      <c r="A11" s="111" t="s">
        <v>207</v>
      </c>
      <c r="B11" s="112" t="s">
        <v>208</v>
      </c>
      <c r="C11" s="209"/>
      <c r="D11" s="208"/>
      <c r="E11" s="208"/>
      <c r="F11" s="208"/>
      <c r="G11" s="208"/>
      <c r="H11" s="208"/>
      <c r="I11" s="330">
        <f t="shared" ref="I11:I46" si="0">D11+H11</f>
        <v>0</v>
      </c>
      <c r="J11" s="331">
        <f t="shared" ref="J11:J46" si="1">I11+C11</f>
        <v>0</v>
      </c>
      <c r="K11" s="331">
        <f t="shared" ref="K11:K56" si="2">L11+M11</f>
        <v>0</v>
      </c>
      <c r="L11" s="208"/>
      <c r="M11" s="208"/>
      <c r="N11" s="208"/>
      <c r="O11" s="208"/>
      <c r="P11" s="208"/>
      <c r="Q11" s="208"/>
      <c r="R11" s="208"/>
      <c r="S11" s="467">
        <f t="shared" ref="S11:S56" si="3">J11-K11</f>
        <v>0</v>
      </c>
      <c r="T11" s="209"/>
      <c r="U11" s="208"/>
      <c r="V11" s="330">
        <f>X11+AA11+Z11+AB11+AC11</f>
        <v>0</v>
      </c>
      <c r="W11" s="208"/>
      <c r="X11" s="208"/>
      <c r="Y11" s="208"/>
      <c r="Z11" s="208"/>
      <c r="AA11" s="208"/>
      <c r="AB11" s="208"/>
      <c r="AC11" s="208"/>
      <c r="AD11" s="213"/>
    </row>
    <row r="12" spans="1:30" x14ac:dyDescent="0.2">
      <c r="A12" s="111" t="s">
        <v>209</v>
      </c>
      <c r="B12" s="112" t="s">
        <v>210</v>
      </c>
      <c r="C12" s="209"/>
      <c r="D12" s="208"/>
      <c r="E12" s="208"/>
      <c r="F12" s="208"/>
      <c r="G12" s="208"/>
      <c r="H12" s="208"/>
      <c r="I12" s="330">
        <f t="shared" si="0"/>
        <v>0</v>
      </c>
      <c r="J12" s="331">
        <f>I12+C12</f>
        <v>0</v>
      </c>
      <c r="K12" s="331">
        <f t="shared" si="2"/>
        <v>0</v>
      </c>
      <c r="L12" s="208"/>
      <c r="M12" s="208"/>
      <c r="N12" s="208"/>
      <c r="O12" s="208"/>
      <c r="P12" s="208"/>
      <c r="Q12" s="208"/>
      <c r="R12" s="208"/>
      <c r="S12" s="467">
        <f t="shared" si="3"/>
        <v>0</v>
      </c>
      <c r="T12" s="209"/>
      <c r="U12" s="208"/>
      <c r="V12" s="330">
        <f t="shared" ref="V12:V46" si="4">X12+AA12+Z12+AB12+AC12</f>
        <v>0</v>
      </c>
      <c r="W12" s="208"/>
      <c r="X12" s="208"/>
      <c r="Y12" s="208"/>
      <c r="Z12" s="214"/>
      <c r="AA12" s="208"/>
      <c r="AB12" s="208"/>
      <c r="AC12" s="208"/>
      <c r="AD12" s="213"/>
    </row>
    <row r="13" spans="1:30" x14ac:dyDescent="0.2">
      <c r="A13" s="111" t="s">
        <v>211</v>
      </c>
      <c r="B13" s="112" t="s">
        <v>212</v>
      </c>
      <c r="C13" s="209">
        <v>1</v>
      </c>
      <c r="D13" s="208"/>
      <c r="E13" s="208"/>
      <c r="F13" s="208"/>
      <c r="G13" s="208"/>
      <c r="H13" s="208"/>
      <c r="I13" s="330">
        <f t="shared" si="0"/>
        <v>0</v>
      </c>
      <c r="J13" s="331">
        <f t="shared" si="1"/>
        <v>1</v>
      </c>
      <c r="K13" s="331">
        <f t="shared" si="2"/>
        <v>1</v>
      </c>
      <c r="L13" s="208">
        <v>1</v>
      </c>
      <c r="M13" s="208"/>
      <c r="N13" s="208"/>
      <c r="O13" s="208"/>
      <c r="P13" s="208"/>
      <c r="Q13" s="208"/>
      <c r="R13" s="208">
        <v>1</v>
      </c>
      <c r="S13" s="467">
        <f t="shared" si="3"/>
        <v>0</v>
      </c>
      <c r="T13" s="209">
        <v>1</v>
      </c>
      <c r="U13" s="208"/>
      <c r="V13" s="330">
        <f t="shared" si="4"/>
        <v>1</v>
      </c>
      <c r="W13" s="208"/>
      <c r="X13" s="208">
        <v>1</v>
      </c>
      <c r="Y13" s="208"/>
      <c r="Z13" s="208"/>
      <c r="AA13" s="208"/>
      <c r="AB13" s="208"/>
      <c r="AC13" s="208"/>
      <c r="AD13" s="213"/>
    </row>
    <row r="14" spans="1:30" x14ac:dyDescent="0.2">
      <c r="A14" s="111" t="s">
        <v>213</v>
      </c>
      <c r="B14" s="112" t="s">
        <v>214</v>
      </c>
      <c r="C14" s="209"/>
      <c r="D14" s="208"/>
      <c r="E14" s="208"/>
      <c r="F14" s="208"/>
      <c r="G14" s="208"/>
      <c r="H14" s="208"/>
      <c r="I14" s="330">
        <f t="shared" si="0"/>
        <v>0</v>
      </c>
      <c r="J14" s="331">
        <f t="shared" si="1"/>
        <v>0</v>
      </c>
      <c r="K14" s="331">
        <f>L14+M14</f>
        <v>0</v>
      </c>
      <c r="L14" s="208"/>
      <c r="M14" s="208"/>
      <c r="N14" s="208"/>
      <c r="O14" s="208"/>
      <c r="P14" s="208"/>
      <c r="Q14" s="208"/>
      <c r="R14" s="208"/>
      <c r="S14" s="467">
        <f t="shared" si="3"/>
        <v>0</v>
      </c>
      <c r="T14" s="209"/>
      <c r="U14" s="208"/>
      <c r="V14" s="330">
        <f t="shared" si="4"/>
        <v>0</v>
      </c>
      <c r="W14" s="208"/>
      <c r="X14" s="208"/>
      <c r="Y14" s="208"/>
      <c r="Z14" s="208"/>
      <c r="AA14" s="208"/>
      <c r="AB14" s="208"/>
      <c r="AC14" s="208"/>
      <c r="AD14" s="213"/>
    </row>
    <row r="15" spans="1:30" x14ac:dyDescent="0.2">
      <c r="A15" s="111" t="s">
        <v>215</v>
      </c>
      <c r="B15" s="112" t="s">
        <v>216</v>
      </c>
      <c r="C15" s="209"/>
      <c r="D15" s="208"/>
      <c r="E15" s="208"/>
      <c r="F15" s="208"/>
      <c r="G15" s="208"/>
      <c r="H15" s="208"/>
      <c r="I15" s="330">
        <f t="shared" si="0"/>
        <v>0</v>
      </c>
      <c r="J15" s="331">
        <f t="shared" si="1"/>
        <v>0</v>
      </c>
      <c r="K15" s="331">
        <f t="shared" si="2"/>
        <v>0</v>
      </c>
      <c r="L15" s="208"/>
      <c r="M15" s="208"/>
      <c r="N15" s="208"/>
      <c r="O15" s="208"/>
      <c r="P15" s="208"/>
      <c r="Q15" s="208"/>
      <c r="R15" s="208"/>
      <c r="S15" s="467">
        <f t="shared" si="3"/>
        <v>0</v>
      </c>
      <c r="T15" s="209"/>
      <c r="U15" s="208"/>
      <c r="V15" s="330">
        <f t="shared" si="4"/>
        <v>0</v>
      </c>
      <c r="W15" s="208"/>
      <c r="X15" s="208"/>
      <c r="Y15" s="208"/>
      <c r="Z15" s="208"/>
      <c r="AA15" s="208"/>
      <c r="AB15" s="208"/>
      <c r="AC15" s="208"/>
      <c r="AD15" s="213"/>
    </row>
    <row r="16" spans="1:30" x14ac:dyDescent="0.2">
      <c r="A16" s="111" t="s">
        <v>217</v>
      </c>
      <c r="B16" s="112" t="s">
        <v>218</v>
      </c>
      <c r="C16" s="209"/>
      <c r="D16" s="208"/>
      <c r="E16" s="208"/>
      <c r="F16" s="208"/>
      <c r="G16" s="208"/>
      <c r="H16" s="208"/>
      <c r="I16" s="330">
        <f t="shared" si="0"/>
        <v>0</v>
      </c>
      <c r="J16" s="331">
        <f t="shared" si="1"/>
        <v>0</v>
      </c>
      <c r="K16" s="331">
        <f t="shared" si="2"/>
        <v>0</v>
      </c>
      <c r="L16" s="208"/>
      <c r="M16" s="208"/>
      <c r="N16" s="208"/>
      <c r="O16" s="208"/>
      <c r="P16" s="208"/>
      <c r="Q16" s="208"/>
      <c r="R16" s="208"/>
      <c r="S16" s="467">
        <f t="shared" si="3"/>
        <v>0</v>
      </c>
      <c r="T16" s="209"/>
      <c r="U16" s="208"/>
      <c r="V16" s="330">
        <f t="shared" si="4"/>
        <v>0</v>
      </c>
      <c r="W16" s="208"/>
      <c r="X16" s="208"/>
      <c r="Y16" s="208"/>
      <c r="Z16" s="208"/>
      <c r="AA16" s="208"/>
      <c r="AB16" s="208"/>
      <c r="AC16" s="208"/>
      <c r="AD16" s="213"/>
    </row>
    <row r="17" spans="1:30" x14ac:dyDescent="0.2">
      <c r="A17" s="111" t="s">
        <v>219</v>
      </c>
      <c r="B17" s="112" t="s">
        <v>220</v>
      </c>
      <c r="C17" s="209"/>
      <c r="D17" s="208"/>
      <c r="E17" s="208"/>
      <c r="F17" s="208"/>
      <c r="G17" s="208"/>
      <c r="H17" s="208"/>
      <c r="I17" s="330">
        <f>D17+H17</f>
        <v>0</v>
      </c>
      <c r="J17" s="331">
        <f t="shared" si="1"/>
        <v>0</v>
      </c>
      <c r="K17" s="331">
        <f t="shared" si="2"/>
        <v>0</v>
      </c>
      <c r="L17" s="208"/>
      <c r="M17" s="208"/>
      <c r="N17" s="208"/>
      <c r="O17" s="208"/>
      <c r="P17" s="208"/>
      <c r="Q17" s="208"/>
      <c r="R17" s="208"/>
      <c r="S17" s="467">
        <f t="shared" si="3"/>
        <v>0</v>
      </c>
      <c r="T17" s="209"/>
      <c r="U17" s="208"/>
      <c r="V17" s="330">
        <f t="shared" si="4"/>
        <v>0</v>
      </c>
      <c r="W17" s="208"/>
      <c r="X17" s="208"/>
      <c r="Y17" s="208"/>
      <c r="Z17" s="208"/>
      <c r="AA17" s="208"/>
      <c r="AB17" s="208"/>
      <c r="AC17" s="208"/>
      <c r="AD17" s="213"/>
    </row>
    <row r="18" spans="1:30" x14ac:dyDescent="0.2">
      <c r="A18" s="111" t="s">
        <v>221</v>
      </c>
      <c r="B18" s="112" t="s">
        <v>222</v>
      </c>
      <c r="C18" s="209"/>
      <c r="D18" s="208"/>
      <c r="E18" s="208"/>
      <c r="F18" s="208"/>
      <c r="G18" s="208"/>
      <c r="H18" s="208"/>
      <c r="I18" s="330">
        <f t="shared" si="0"/>
        <v>0</v>
      </c>
      <c r="J18" s="331">
        <f t="shared" si="1"/>
        <v>0</v>
      </c>
      <c r="K18" s="331">
        <f t="shared" si="2"/>
        <v>0</v>
      </c>
      <c r="L18" s="208"/>
      <c r="M18" s="208"/>
      <c r="N18" s="208"/>
      <c r="O18" s="208"/>
      <c r="P18" s="208"/>
      <c r="Q18" s="208"/>
      <c r="R18" s="208"/>
      <c r="S18" s="467">
        <f t="shared" si="3"/>
        <v>0</v>
      </c>
      <c r="T18" s="209"/>
      <c r="U18" s="208"/>
      <c r="V18" s="330">
        <f t="shared" si="4"/>
        <v>0</v>
      </c>
      <c r="W18" s="208"/>
      <c r="X18" s="208"/>
      <c r="Y18" s="208"/>
      <c r="Z18" s="208"/>
      <c r="AA18" s="208"/>
      <c r="AB18" s="208"/>
      <c r="AC18" s="208"/>
      <c r="AD18" s="213"/>
    </row>
    <row r="19" spans="1:30" ht="13.5" customHeight="1" x14ac:dyDescent="0.2">
      <c r="A19" s="333" t="s">
        <v>223</v>
      </c>
      <c r="B19" s="491" t="s">
        <v>113</v>
      </c>
      <c r="C19" s="209"/>
      <c r="D19" s="208"/>
      <c r="E19" s="208"/>
      <c r="F19" s="208"/>
      <c r="G19" s="208"/>
      <c r="H19" s="208"/>
      <c r="I19" s="330">
        <f t="shared" si="0"/>
        <v>0</v>
      </c>
      <c r="J19" s="331">
        <f t="shared" si="1"/>
        <v>0</v>
      </c>
      <c r="K19" s="331">
        <f t="shared" si="2"/>
        <v>0</v>
      </c>
      <c r="L19" s="208"/>
      <c r="M19" s="208"/>
      <c r="N19" s="208"/>
      <c r="O19" s="208"/>
      <c r="P19" s="208"/>
      <c r="Q19" s="208"/>
      <c r="R19" s="208"/>
      <c r="S19" s="467">
        <f t="shared" si="3"/>
        <v>0</v>
      </c>
      <c r="T19" s="209"/>
      <c r="U19" s="208"/>
      <c r="V19" s="330">
        <f t="shared" si="4"/>
        <v>0</v>
      </c>
      <c r="W19" s="208"/>
      <c r="X19" s="208"/>
      <c r="Y19" s="208"/>
      <c r="Z19" s="208"/>
      <c r="AA19" s="208"/>
      <c r="AB19" s="208"/>
      <c r="AC19" s="208"/>
      <c r="AD19" s="213"/>
    </row>
    <row r="20" spans="1:30" ht="12.75" customHeight="1" x14ac:dyDescent="0.2">
      <c r="A20" s="113" t="s">
        <v>224</v>
      </c>
      <c r="B20" s="112" t="s">
        <v>225</v>
      </c>
      <c r="C20" s="209"/>
      <c r="D20" s="208"/>
      <c r="E20" s="208"/>
      <c r="F20" s="208"/>
      <c r="G20" s="208"/>
      <c r="H20" s="208"/>
      <c r="I20" s="330">
        <f t="shared" si="0"/>
        <v>0</v>
      </c>
      <c r="J20" s="331">
        <f t="shared" si="1"/>
        <v>0</v>
      </c>
      <c r="K20" s="331">
        <f t="shared" si="2"/>
        <v>0</v>
      </c>
      <c r="L20" s="208"/>
      <c r="M20" s="208"/>
      <c r="N20" s="208"/>
      <c r="O20" s="208"/>
      <c r="P20" s="208"/>
      <c r="Q20" s="208"/>
      <c r="R20" s="208"/>
      <c r="S20" s="467">
        <f t="shared" si="3"/>
        <v>0</v>
      </c>
      <c r="T20" s="209"/>
      <c r="U20" s="208"/>
      <c r="V20" s="330">
        <f t="shared" si="4"/>
        <v>0</v>
      </c>
      <c r="W20" s="208"/>
      <c r="X20" s="208"/>
      <c r="Y20" s="208"/>
      <c r="Z20" s="208"/>
      <c r="AA20" s="208"/>
      <c r="AB20" s="208"/>
      <c r="AC20" s="208"/>
      <c r="AD20" s="213"/>
    </row>
    <row r="21" spans="1:30" ht="13.5" customHeight="1" x14ac:dyDescent="0.2">
      <c r="A21" s="334" t="s">
        <v>226</v>
      </c>
      <c r="B21" s="491" t="s">
        <v>117</v>
      </c>
      <c r="C21" s="209">
        <v>1</v>
      </c>
      <c r="D21" s="208"/>
      <c r="E21" s="208"/>
      <c r="F21" s="208"/>
      <c r="G21" s="208"/>
      <c r="H21" s="208"/>
      <c r="I21" s="330">
        <f t="shared" si="0"/>
        <v>0</v>
      </c>
      <c r="J21" s="331">
        <f t="shared" si="1"/>
        <v>1</v>
      </c>
      <c r="K21" s="331">
        <f t="shared" si="2"/>
        <v>1</v>
      </c>
      <c r="L21" s="208">
        <v>1</v>
      </c>
      <c r="M21" s="208"/>
      <c r="N21" s="208"/>
      <c r="O21" s="208"/>
      <c r="P21" s="208"/>
      <c r="Q21" s="208"/>
      <c r="R21" s="208"/>
      <c r="S21" s="467">
        <f t="shared" si="3"/>
        <v>0</v>
      </c>
      <c r="T21" s="209">
        <v>1</v>
      </c>
      <c r="U21" s="208"/>
      <c r="V21" s="330">
        <f t="shared" si="4"/>
        <v>1</v>
      </c>
      <c r="W21" s="208"/>
      <c r="X21" s="208">
        <v>1</v>
      </c>
      <c r="Y21" s="208">
        <v>1</v>
      </c>
      <c r="Z21" s="208"/>
      <c r="AA21" s="208"/>
      <c r="AB21" s="208"/>
      <c r="AC21" s="208"/>
      <c r="AD21" s="213"/>
    </row>
    <row r="22" spans="1:30" ht="13.5" customHeight="1" x14ac:dyDescent="0.2">
      <c r="A22" s="334" t="s">
        <v>227</v>
      </c>
      <c r="B22" s="491" t="s">
        <v>119</v>
      </c>
      <c r="C22" s="209">
        <v>2</v>
      </c>
      <c r="D22" s="208">
        <v>13</v>
      </c>
      <c r="E22" s="208">
        <v>2</v>
      </c>
      <c r="F22" s="208">
        <v>13</v>
      </c>
      <c r="G22" s="208"/>
      <c r="H22" s="208"/>
      <c r="I22" s="330">
        <f t="shared" si="0"/>
        <v>13</v>
      </c>
      <c r="J22" s="331">
        <f t="shared" si="1"/>
        <v>15</v>
      </c>
      <c r="K22" s="331">
        <f t="shared" si="2"/>
        <v>13</v>
      </c>
      <c r="L22" s="208">
        <v>11</v>
      </c>
      <c r="M22" s="208">
        <v>2</v>
      </c>
      <c r="N22" s="208">
        <v>1</v>
      </c>
      <c r="O22" s="208"/>
      <c r="P22" s="208"/>
      <c r="Q22" s="208">
        <v>10</v>
      </c>
      <c r="R22" s="208">
        <v>6</v>
      </c>
      <c r="S22" s="467">
        <f t="shared" si="3"/>
        <v>2</v>
      </c>
      <c r="T22" s="209">
        <v>15</v>
      </c>
      <c r="U22" s="208"/>
      <c r="V22" s="330">
        <f t="shared" si="4"/>
        <v>15</v>
      </c>
      <c r="W22" s="208"/>
      <c r="X22" s="208">
        <v>14</v>
      </c>
      <c r="Y22" s="208">
        <v>5</v>
      </c>
      <c r="Z22" s="208">
        <v>1</v>
      </c>
      <c r="AA22" s="208"/>
      <c r="AB22" s="208"/>
      <c r="AC22" s="208"/>
      <c r="AD22" s="213">
        <v>2</v>
      </c>
    </row>
    <row r="23" spans="1:30" x14ac:dyDescent="0.2">
      <c r="A23" s="111" t="s">
        <v>228</v>
      </c>
      <c r="B23" s="112" t="s">
        <v>229</v>
      </c>
      <c r="C23" s="209">
        <v>2</v>
      </c>
      <c r="D23" s="208">
        <v>10</v>
      </c>
      <c r="E23" s="208">
        <v>2</v>
      </c>
      <c r="F23" s="208">
        <v>10</v>
      </c>
      <c r="G23" s="208"/>
      <c r="H23" s="208"/>
      <c r="I23" s="330">
        <f t="shared" si="0"/>
        <v>10</v>
      </c>
      <c r="J23" s="331">
        <f t="shared" si="1"/>
        <v>12</v>
      </c>
      <c r="K23" s="331">
        <f t="shared" si="2"/>
        <v>11</v>
      </c>
      <c r="L23" s="208">
        <v>9</v>
      </c>
      <c r="M23" s="208">
        <v>2</v>
      </c>
      <c r="N23" s="208">
        <v>1</v>
      </c>
      <c r="O23" s="208"/>
      <c r="P23" s="208"/>
      <c r="Q23" s="208">
        <v>9</v>
      </c>
      <c r="R23" s="208">
        <v>4</v>
      </c>
      <c r="S23" s="467">
        <f t="shared" si="3"/>
        <v>1</v>
      </c>
      <c r="T23" s="209">
        <v>13</v>
      </c>
      <c r="U23" s="208"/>
      <c r="V23" s="330">
        <f t="shared" si="4"/>
        <v>13</v>
      </c>
      <c r="W23" s="208"/>
      <c r="X23" s="208">
        <v>13</v>
      </c>
      <c r="Y23" s="208">
        <v>4</v>
      </c>
      <c r="Z23" s="208"/>
      <c r="AA23" s="208"/>
      <c r="AB23" s="208"/>
      <c r="AC23" s="208"/>
      <c r="AD23" s="213">
        <v>2</v>
      </c>
    </row>
    <row r="24" spans="1:30" x14ac:dyDescent="0.2">
      <c r="A24" s="111" t="s">
        <v>230</v>
      </c>
      <c r="B24" s="112" t="s">
        <v>231</v>
      </c>
      <c r="C24" s="209"/>
      <c r="D24" s="208"/>
      <c r="E24" s="208"/>
      <c r="F24" s="208"/>
      <c r="G24" s="208"/>
      <c r="H24" s="208"/>
      <c r="I24" s="330">
        <f t="shared" si="0"/>
        <v>0</v>
      </c>
      <c r="J24" s="331">
        <f>I24+C24</f>
        <v>0</v>
      </c>
      <c r="K24" s="331">
        <f t="shared" si="2"/>
        <v>0</v>
      </c>
      <c r="L24" s="208"/>
      <c r="M24" s="208"/>
      <c r="N24" s="208"/>
      <c r="O24" s="208"/>
      <c r="P24" s="208"/>
      <c r="Q24" s="208"/>
      <c r="R24" s="208"/>
      <c r="S24" s="467">
        <f t="shared" si="3"/>
        <v>0</v>
      </c>
      <c r="T24" s="209"/>
      <c r="U24" s="208"/>
      <c r="V24" s="330">
        <f t="shared" si="4"/>
        <v>0</v>
      </c>
      <c r="W24" s="208"/>
      <c r="X24" s="208"/>
      <c r="Y24" s="208"/>
      <c r="Z24" s="208"/>
      <c r="AA24" s="208"/>
      <c r="AB24" s="208"/>
      <c r="AC24" s="208"/>
      <c r="AD24" s="213"/>
    </row>
    <row r="25" spans="1:30" x14ac:dyDescent="0.2">
      <c r="A25" s="111" t="s">
        <v>232</v>
      </c>
      <c r="B25" s="112" t="s">
        <v>233</v>
      </c>
      <c r="C25" s="209"/>
      <c r="D25" s="208">
        <v>2</v>
      </c>
      <c r="E25" s="208"/>
      <c r="F25" s="208">
        <v>2</v>
      </c>
      <c r="G25" s="208"/>
      <c r="H25" s="208"/>
      <c r="I25" s="330">
        <f t="shared" si="0"/>
        <v>2</v>
      </c>
      <c r="J25" s="331">
        <f t="shared" si="1"/>
        <v>2</v>
      </c>
      <c r="K25" s="331">
        <f t="shared" si="2"/>
        <v>1</v>
      </c>
      <c r="L25" s="208">
        <v>1</v>
      </c>
      <c r="M25" s="208"/>
      <c r="N25" s="208"/>
      <c r="O25" s="208"/>
      <c r="P25" s="208"/>
      <c r="Q25" s="208"/>
      <c r="R25" s="208">
        <v>1</v>
      </c>
      <c r="S25" s="467">
        <f t="shared" si="3"/>
        <v>1</v>
      </c>
      <c r="T25" s="209">
        <v>1</v>
      </c>
      <c r="U25" s="208"/>
      <c r="V25" s="330">
        <f t="shared" si="4"/>
        <v>1</v>
      </c>
      <c r="W25" s="208"/>
      <c r="X25" s="208"/>
      <c r="Y25" s="208"/>
      <c r="Z25" s="208">
        <v>1</v>
      </c>
      <c r="AA25" s="208"/>
      <c r="AB25" s="208"/>
      <c r="AC25" s="208"/>
      <c r="AD25" s="213"/>
    </row>
    <row r="26" spans="1:30" x14ac:dyDescent="0.2">
      <c r="A26" s="111" t="s">
        <v>234</v>
      </c>
      <c r="B26" s="112" t="s">
        <v>235</v>
      </c>
      <c r="C26" s="209"/>
      <c r="D26" s="208">
        <v>1</v>
      </c>
      <c r="E26" s="208"/>
      <c r="F26" s="208">
        <v>1</v>
      </c>
      <c r="G26" s="208"/>
      <c r="H26" s="208"/>
      <c r="I26" s="330">
        <f t="shared" si="0"/>
        <v>1</v>
      </c>
      <c r="J26" s="331">
        <f t="shared" si="1"/>
        <v>1</v>
      </c>
      <c r="K26" s="331">
        <f t="shared" si="2"/>
        <v>1</v>
      </c>
      <c r="L26" s="208">
        <v>1</v>
      </c>
      <c r="M26" s="208"/>
      <c r="N26" s="208"/>
      <c r="O26" s="208"/>
      <c r="P26" s="208"/>
      <c r="Q26" s="208">
        <v>1</v>
      </c>
      <c r="R26" s="208"/>
      <c r="S26" s="467">
        <f t="shared" si="3"/>
        <v>0</v>
      </c>
      <c r="T26" s="209">
        <v>1</v>
      </c>
      <c r="U26" s="208"/>
      <c r="V26" s="330">
        <f t="shared" si="4"/>
        <v>1</v>
      </c>
      <c r="W26" s="208"/>
      <c r="X26" s="208">
        <v>1</v>
      </c>
      <c r="Y26" s="208">
        <v>1</v>
      </c>
      <c r="Z26" s="208"/>
      <c r="AA26" s="208"/>
      <c r="AB26" s="208"/>
      <c r="AC26" s="208"/>
      <c r="AD26" s="213"/>
    </row>
    <row r="27" spans="1:30" x14ac:dyDescent="0.2">
      <c r="A27" s="111" t="s">
        <v>236</v>
      </c>
      <c r="B27" s="112" t="s">
        <v>237</v>
      </c>
      <c r="C27" s="209"/>
      <c r="D27" s="208"/>
      <c r="E27" s="208"/>
      <c r="F27" s="208"/>
      <c r="G27" s="208"/>
      <c r="H27" s="208"/>
      <c r="I27" s="330">
        <f t="shared" si="0"/>
        <v>0</v>
      </c>
      <c r="J27" s="331">
        <f t="shared" si="1"/>
        <v>0</v>
      </c>
      <c r="K27" s="331">
        <f t="shared" si="2"/>
        <v>0</v>
      </c>
      <c r="L27" s="208"/>
      <c r="M27" s="208"/>
      <c r="N27" s="208"/>
      <c r="O27" s="208"/>
      <c r="P27" s="208"/>
      <c r="Q27" s="208"/>
      <c r="R27" s="208"/>
      <c r="S27" s="467">
        <f t="shared" si="3"/>
        <v>0</v>
      </c>
      <c r="T27" s="209"/>
      <c r="U27" s="208"/>
      <c r="V27" s="330">
        <f t="shared" si="4"/>
        <v>0</v>
      </c>
      <c r="W27" s="208"/>
      <c r="X27" s="208"/>
      <c r="Y27" s="208"/>
      <c r="Z27" s="208"/>
      <c r="AA27" s="208"/>
      <c r="AB27" s="208"/>
      <c r="AC27" s="208"/>
      <c r="AD27" s="213"/>
    </row>
    <row r="28" spans="1:30" x14ac:dyDescent="0.2">
      <c r="A28" s="111" t="s">
        <v>238</v>
      </c>
      <c r="B28" s="112" t="s">
        <v>239</v>
      </c>
      <c r="C28" s="209"/>
      <c r="D28" s="208"/>
      <c r="E28" s="208"/>
      <c r="F28" s="208"/>
      <c r="G28" s="208"/>
      <c r="H28" s="208"/>
      <c r="I28" s="330">
        <f t="shared" si="0"/>
        <v>0</v>
      </c>
      <c r="J28" s="331">
        <f t="shared" si="1"/>
        <v>0</v>
      </c>
      <c r="K28" s="331">
        <f t="shared" si="2"/>
        <v>0</v>
      </c>
      <c r="L28" s="208"/>
      <c r="M28" s="208"/>
      <c r="N28" s="208"/>
      <c r="O28" s="208"/>
      <c r="P28" s="208"/>
      <c r="Q28" s="208"/>
      <c r="R28" s="208"/>
      <c r="S28" s="467">
        <f t="shared" si="3"/>
        <v>0</v>
      </c>
      <c r="T28" s="209"/>
      <c r="U28" s="208"/>
      <c r="V28" s="330">
        <f t="shared" si="4"/>
        <v>0</v>
      </c>
      <c r="W28" s="208"/>
      <c r="X28" s="208"/>
      <c r="Y28" s="208"/>
      <c r="Z28" s="208"/>
      <c r="AA28" s="208"/>
      <c r="AB28" s="208"/>
      <c r="AC28" s="208"/>
      <c r="AD28" s="213"/>
    </row>
    <row r="29" spans="1:30" x14ac:dyDescent="0.2">
      <c r="A29" s="111" t="s">
        <v>240</v>
      </c>
      <c r="B29" s="112" t="s">
        <v>241</v>
      </c>
      <c r="C29" s="209"/>
      <c r="D29" s="208"/>
      <c r="E29" s="208"/>
      <c r="F29" s="208"/>
      <c r="G29" s="208"/>
      <c r="H29" s="208"/>
      <c r="I29" s="330">
        <f t="shared" si="0"/>
        <v>0</v>
      </c>
      <c r="J29" s="331">
        <f t="shared" si="1"/>
        <v>0</v>
      </c>
      <c r="K29" s="331">
        <f t="shared" si="2"/>
        <v>0</v>
      </c>
      <c r="L29" s="208"/>
      <c r="M29" s="208"/>
      <c r="N29" s="208"/>
      <c r="O29" s="208"/>
      <c r="P29" s="208"/>
      <c r="Q29" s="208"/>
      <c r="R29" s="208"/>
      <c r="S29" s="467">
        <f t="shared" si="3"/>
        <v>0</v>
      </c>
      <c r="T29" s="209"/>
      <c r="U29" s="208"/>
      <c r="V29" s="330">
        <f t="shared" si="4"/>
        <v>0</v>
      </c>
      <c r="W29" s="208"/>
      <c r="X29" s="208"/>
      <c r="Y29" s="208"/>
      <c r="Z29" s="208"/>
      <c r="AA29" s="208"/>
      <c r="AB29" s="208"/>
      <c r="AC29" s="208"/>
      <c r="AD29" s="213"/>
    </row>
    <row r="30" spans="1:30" ht="13.5" customHeight="1" x14ac:dyDescent="0.2">
      <c r="A30" s="335" t="s">
        <v>242</v>
      </c>
      <c r="B30" s="491" t="s">
        <v>125</v>
      </c>
      <c r="C30" s="209"/>
      <c r="D30" s="208">
        <v>8</v>
      </c>
      <c r="E30" s="208">
        <v>1</v>
      </c>
      <c r="F30" s="208">
        <v>8</v>
      </c>
      <c r="G30" s="208">
        <v>1</v>
      </c>
      <c r="H30" s="208"/>
      <c r="I30" s="330">
        <f t="shared" si="0"/>
        <v>8</v>
      </c>
      <c r="J30" s="331">
        <f t="shared" si="1"/>
        <v>8</v>
      </c>
      <c r="K30" s="331">
        <f t="shared" si="2"/>
        <v>6</v>
      </c>
      <c r="L30" s="208">
        <v>5</v>
      </c>
      <c r="M30" s="208">
        <v>1</v>
      </c>
      <c r="N30" s="208">
        <v>1</v>
      </c>
      <c r="O30" s="208">
        <v>1</v>
      </c>
      <c r="P30" s="208"/>
      <c r="Q30" s="208">
        <v>6</v>
      </c>
      <c r="R30" s="208">
        <v>1</v>
      </c>
      <c r="S30" s="467">
        <f t="shared" si="3"/>
        <v>2</v>
      </c>
      <c r="T30" s="209">
        <v>8</v>
      </c>
      <c r="U30" s="208"/>
      <c r="V30" s="330">
        <f t="shared" si="4"/>
        <v>8</v>
      </c>
      <c r="W30" s="208"/>
      <c r="X30" s="208">
        <v>3</v>
      </c>
      <c r="Y30" s="208">
        <v>2</v>
      </c>
      <c r="Z30" s="208"/>
      <c r="AA30" s="208">
        <v>1</v>
      </c>
      <c r="AB30" s="208">
        <v>4</v>
      </c>
      <c r="AC30" s="208"/>
      <c r="AD30" s="213">
        <v>2</v>
      </c>
    </row>
    <row r="31" spans="1:30" x14ac:dyDescent="0.2">
      <c r="A31" s="114" t="s">
        <v>243</v>
      </c>
      <c r="B31" s="112" t="s">
        <v>244</v>
      </c>
      <c r="C31" s="209"/>
      <c r="D31" s="208">
        <v>8</v>
      </c>
      <c r="E31" s="208">
        <v>1</v>
      </c>
      <c r="F31" s="208">
        <v>8</v>
      </c>
      <c r="G31" s="208">
        <v>1</v>
      </c>
      <c r="H31" s="208"/>
      <c r="I31" s="330">
        <f t="shared" si="0"/>
        <v>8</v>
      </c>
      <c r="J31" s="331">
        <f t="shared" si="1"/>
        <v>8</v>
      </c>
      <c r="K31" s="331">
        <f t="shared" si="2"/>
        <v>6</v>
      </c>
      <c r="L31" s="208">
        <v>5</v>
      </c>
      <c r="M31" s="208">
        <v>1</v>
      </c>
      <c r="N31" s="208">
        <v>1</v>
      </c>
      <c r="O31" s="208">
        <v>1</v>
      </c>
      <c r="P31" s="208"/>
      <c r="Q31" s="208">
        <v>6</v>
      </c>
      <c r="R31" s="208">
        <v>1</v>
      </c>
      <c r="S31" s="467">
        <f t="shared" si="3"/>
        <v>2</v>
      </c>
      <c r="T31" s="209">
        <v>8</v>
      </c>
      <c r="U31" s="208"/>
      <c r="V31" s="330">
        <f t="shared" si="4"/>
        <v>8</v>
      </c>
      <c r="W31" s="208"/>
      <c r="X31" s="208">
        <v>3</v>
      </c>
      <c r="Y31" s="208">
        <v>2</v>
      </c>
      <c r="Z31" s="208"/>
      <c r="AA31" s="208">
        <v>1</v>
      </c>
      <c r="AB31" s="208">
        <v>4</v>
      </c>
      <c r="AC31" s="208"/>
      <c r="AD31" s="213">
        <v>2</v>
      </c>
    </row>
    <row r="32" spans="1:30" x14ac:dyDescent="0.2">
      <c r="A32" s="111" t="s">
        <v>515</v>
      </c>
      <c r="B32" s="112" t="s">
        <v>245</v>
      </c>
      <c r="C32" s="209"/>
      <c r="D32" s="208"/>
      <c r="E32" s="208"/>
      <c r="F32" s="208"/>
      <c r="G32" s="208"/>
      <c r="H32" s="208"/>
      <c r="I32" s="330">
        <f t="shared" si="0"/>
        <v>0</v>
      </c>
      <c r="J32" s="331">
        <f t="shared" si="1"/>
        <v>0</v>
      </c>
      <c r="K32" s="331">
        <f t="shared" si="2"/>
        <v>0</v>
      </c>
      <c r="L32" s="208"/>
      <c r="M32" s="208"/>
      <c r="N32" s="208"/>
      <c r="O32" s="208"/>
      <c r="P32" s="208"/>
      <c r="Q32" s="208"/>
      <c r="R32" s="208"/>
      <c r="S32" s="467">
        <f t="shared" si="3"/>
        <v>0</v>
      </c>
      <c r="T32" s="209"/>
      <c r="U32" s="208"/>
      <c r="V32" s="330">
        <f t="shared" si="4"/>
        <v>0</v>
      </c>
      <c r="W32" s="208"/>
      <c r="X32" s="208"/>
      <c r="Y32" s="208"/>
      <c r="Z32" s="208"/>
      <c r="AA32" s="208"/>
      <c r="AB32" s="208"/>
      <c r="AC32" s="208"/>
      <c r="AD32" s="213"/>
    </row>
    <row r="33" spans="1:30" ht="13.5" customHeight="1" x14ac:dyDescent="0.2">
      <c r="A33" s="333" t="s">
        <v>246</v>
      </c>
      <c r="B33" s="491" t="s">
        <v>247</v>
      </c>
      <c r="C33" s="209"/>
      <c r="D33" s="208"/>
      <c r="E33" s="208"/>
      <c r="F33" s="208"/>
      <c r="G33" s="208"/>
      <c r="H33" s="208"/>
      <c r="I33" s="330">
        <f t="shared" si="0"/>
        <v>0</v>
      </c>
      <c r="J33" s="331">
        <f t="shared" si="1"/>
        <v>0</v>
      </c>
      <c r="K33" s="331">
        <f t="shared" si="2"/>
        <v>0</v>
      </c>
      <c r="L33" s="208"/>
      <c r="M33" s="208"/>
      <c r="N33" s="208"/>
      <c r="O33" s="208"/>
      <c r="P33" s="208"/>
      <c r="Q33" s="208"/>
      <c r="R33" s="208"/>
      <c r="S33" s="467">
        <f t="shared" si="3"/>
        <v>0</v>
      </c>
      <c r="T33" s="209"/>
      <c r="U33" s="208"/>
      <c r="V33" s="330">
        <f t="shared" si="4"/>
        <v>0</v>
      </c>
      <c r="W33" s="208"/>
      <c r="X33" s="208"/>
      <c r="Y33" s="208"/>
      <c r="Z33" s="208"/>
      <c r="AA33" s="208"/>
      <c r="AB33" s="208"/>
      <c r="AC33" s="208"/>
      <c r="AD33" s="213"/>
    </row>
    <row r="34" spans="1:30" ht="13.5" customHeight="1" x14ac:dyDescent="0.2">
      <c r="A34" s="334" t="s">
        <v>248</v>
      </c>
      <c r="B34" s="491" t="s">
        <v>127</v>
      </c>
      <c r="C34" s="209"/>
      <c r="D34" s="208">
        <v>3</v>
      </c>
      <c r="E34" s="208"/>
      <c r="F34" s="208">
        <v>3</v>
      </c>
      <c r="G34" s="208">
        <v>1</v>
      </c>
      <c r="H34" s="208"/>
      <c r="I34" s="330">
        <f t="shared" si="0"/>
        <v>3</v>
      </c>
      <c r="J34" s="331">
        <f t="shared" si="1"/>
        <v>3</v>
      </c>
      <c r="K34" s="331">
        <f t="shared" si="2"/>
        <v>2</v>
      </c>
      <c r="L34" s="208">
        <v>2</v>
      </c>
      <c r="M34" s="208"/>
      <c r="N34" s="208"/>
      <c r="O34" s="208">
        <v>1</v>
      </c>
      <c r="P34" s="208"/>
      <c r="Q34" s="208">
        <v>2</v>
      </c>
      <c r="R34" s="208"/>
      <c r="S34" s="467">
        <f t="shared" si="3"/>
        <v>1</v>
      </c>
      <c r="T34" s="209">
        <v>2</v>
      </c>
      <c r="U34" s="208"/>
      <c r="V34" s="330">
        <f t="shared" si="4"/>
        <v>2</v>
      </c>
      <c r="W34" s="208"/>
      <c r="X34" s="208"/>
      <c r="Y34" s="208"/>
      <c r="Z34" s="208"/>
      <c r="AA34" s="208">
        <v>1</v>
      </c>
      <c r="AB34" s="208">
        <v>1</v>
      </c>
      <c r="AC34" s="208"/>
      <c r="AD34" s="213"/>
    </row>
    <row r="35" spans="1:30" x14ac:dyDescent="0.2">
      <c r="A35" s="111" t="s">
        <v>249</v>
      </c>
      <c r="B35" s="112" t="s">
        <v>129</v>
      </c>
      <c r="C35" s="209"/>
      <c r="D35" s="208"/>
      <c r="E35" s="208"/>
      <c r="F35" s="208"/>
      <c r="G35" s="208"/>
      <c r="H35" s="208"/>
      <c r="I35" s="330">
        <f t="shared" si="0"/>
        <v>0</v>
      </c>
      <c r="J35" s="331">
        <f t="shared" si="1"/>
        <v>0</v>
      </c>
      <c r="K35" s="331">
        <f t="shared" si="2"/>
        <v>0</v>
      </c>
      <c r="L35" s="208"/>
      <c r="M35" s="208"/>
      <c r="N35" s="208"/>
      <c r="O35" s="208"/>
      <c r="P35" s="208"/>
      <c r="Q35" s="208"/>
      <c r="R35" s="208"/>
      <c r="S35" s="467">
        <f t="shared" si="3"/>
        <v>0</v>
      </c>
      <c r="T35" s="209"/>
      <c r="U35" s="208"/>
      <c r="V35" s="330">
        <f t="shared" si="4"/>
        <v>0</v>
      </c>
      <c r="W35" s="208"/>
      <c r="X35" s="208"/>
      <c r="Y35" s="208"/>
      <c r="Z35" s="208"/>
      <c r="AA35" s="208"/>
      <c r="AB35" s="208"/>
      <c r="AC35" s="208"/>
      <c r="AD35" s="213"/>
    </row>
    <row r="36" spans="1:30" x14ac:dyDescent="0.2">
      <c r="A36" s="111" t="s">
        <v>250</v>
      </c>
      <c r="B36" s="112" t="s">
        <v>131</v>
      </c>
      <c r="C36" s="209"/>
      <c r="D36" s="208"/>
      <c r="E36" s="208"/>
      <c r="F36" s="208"/>
      <c r="G36" s="208"/>
      <c r="H36" s="208"/>
      <c r="I36" s="330">
        <f t="shared" si="0"/>
        <v>0</v>
      </c>
      <c r="J36" s="331">
        <f t="shared" si="1"/>
        <v>0</v>
      </c>
      <c r="K36" s="331">
        <f t="shared" si="2"/>
        <v>0</v>
      </c>
      <c r="L36" s="208"/>
      <c r="M36" s="208"/>
      <c r="N36" s="208"/>
      <c r="O36" s="208"/>
      <c r="P36" s="208"/>
      <c r="Q36" s="208"/>
      <c r="R36" s="208"/>
      <c r="S36" s="467">
        <f t="shared" si="3"/>
        <v>0</v>
      </c>
      <c r="T36" s="209"/>
      <c r="U36" s="208"/>
      <c r="V36" s="330">
        <f t="shared" si="4"/>
        <v>0</v>
      </c>
      <c r="W36" s="208"/>
      <c r="X36" s="208"/>
      <c r="Y36" s="208"/>
      <c r="Z36" s="208"/>
      <c r="AA36" s="208"/>
      <c r="AB36" s="208"/>
      <c r="AC36" s="208"/>
      <c r="AD36" s="213"/>
    </row>
    <row r="37" spans="1:30" ht="13.5" customHeight="1" x14ac:dyDescent="0.2">
      <c r="A37" s="333" t="s">
        <v>251</v>
      </c>
      <c r="B37" s="491" t="s">
        <v>137</v>
      </c>
      <c r="C37" s="209"/>
      <c r="D37" s="208"/>
      <c r="E37" s="208"/>
      <c r="F37" s="208"/>
      <c r="G37" s="208"/>
      <c r="H37" s="208"/>
      <c r="I37" s="330">
        <f t="shared" si="0"/>
        <v>0</v>
      </c>
      <c r="J37" s="331">
        <f t="shared" si="1"/>
        <v>0</v>
      </c>
      <c r="K37" s="331">
        <f t="shared" si="2"/>
        <v>0</v>
      </c>
      <c r="L37" s="208"/>
      <c r="M37" s="208"/>
      <c r="N37" s="208"/>
      <c r="O37" s="208"/>
      <c r="P37" s="208"/>
      <c r="Q37" s="208"/>
      <c r="R37" s="208"/>
      <c r="S37" s="467">
        <f t="shared" si="3"/>
        <v>0</v>
      </c>
      <c r="T37" s="209"/>
      <c r="U37" s="208"/>
      <c r="V37" s="330">
        <f t="shared" si="4"/>
        <v>0</v>
      </c>
      <c r="W37" s="208"/>
      <c r="X37" s="208"/>
      <c r="Y37" s="208"/>
      <c r="Z37" s="208"/>
      <c r="AA37" s="208"/>
      <c r="AB37" s="208"/>
      <c r="AC37" s="208"/>
      <c r="AD37" s="213"/>
    </row>
    <row r="38" spans="1:30" ht="13.5" customHeight="1" x14ac:dyDescent="0.2">
      <c r="A38" s="334" t="s">
        <v>252</v>
      </c>
      <c r="B38" s="491" t="s">
        <v>141</v>
      </c>
      <c r="C38" s="209"/>
      <c r="D38" s="208">
        <v>2</v>
      </c>
      <c r="E38" s="208"/>
      <c r="F38" s="208">
        <v>2</v>
      </c>
      <c r="G38" s="208"/>
      <c r="H38" s="208"/>
      <c r="I38" s="330">
        <f t="shared" si="0"/>
        <v>2</v>
      </c>
      <c r="J38" s="331">
        <f t="shared" si="1"/>
        <v>2</v>
      </c>
      <c r="K38" s="331">
        <f t="shared" si="2"/>
        <v>2</v>
      </c>
      <c r="L38" s="208">
        <v>1</v>
      </c>
      <c r="M38" s="208">
        <v>1</v>
      </c>
      <c r="N38" s="208">
        <v>1</v>
      </c>
      <c r="O38" s="208"/>
      <c r="P38" s="208"/>
      <c r="Q38" s="208">
        <v>2</v>
      </c>
      <c r="R38" s="208">
        <v>1</v>
      </c>
      <c r="S38" s="467">
        <f t="shared" si="3"/>
        <v>0</v>
      </c>
      <c r="T38" s="209">
        <v>2</v>
      </c>
      <c r="U38" s="208"/>
      <c r="V38" s="330">
        <f t="shared" si="4"/>
        <v>2</v>
      </c>
      <c r="W38" s="208"/>
      <c r="X38" s="208"/>
      <c r="Y38" s="208"/>
      <c r="Z38" s="208"/>
      <c r="AA38" s="208">
        <v>1</v>
      </c>
      <c r="AB38" s="208">
        <v>1</v>
      </c>
      <c r="AC38" s="208"/>
      <c r="AD38" s="213">
        <v>1</v>
      </c>
    </row>
    <row r="39" spans="1:30" x14ac:dyDescent="0.2">
      <c r="A39" s="111" t="s">
        <v>253</v>
      </c>
      <c r="B39" s="112" t="s">
        <v>254</v>
      </c>
      <c r="C39" s="209"/>
      <c r="D39" s="208">
        <v>2</v>
      </c>
      <c r="E39" s="208"/>
      <c r="F39" s="208">
        <v>2</v>
      </c>
      <c r="G39" s="208"/>
      <c r="H39" s="208"/>
      <c r="I39" s="330">
        <f t="shared" si="0"/>
        <v>2</v>
      </c>
      <c r="J39" s="331">
        <f t="shared" si="1"/>
        <v>2</v>
      </c>
      <c r="K39" s="331">
        <f t="shared" si="2"/>
        <v>2</v>
      </c>
      <c r="L39" s="208">
        <v>1</v>
      </c>
      <c r="M39" s="208">
        <v>1</v>
      </c>
      <c r="N39" s="208">
        <v>1</v>
      </c>
      <c r="O39" s="208"/>
      <c r="P39" s="208"/>
      <c r="Q39" s="208">
        <v>2</v>
      </c>
      <c r="R39" s="208"/>
      <c r="S39" s="467">
        <f t="shared" si="3"/>
        <v>0</v>
      </c>
      <c r="T39" s="209">
        <v>2</v>
      </c>
      <c r="U39" s="208"/>
      <c r="V39" s="330">
        <f t="shared" si="4"/>
        <v>2</v>
      </c>
      <c r="W39" s="208"/>
      <c r="X39" s="208"/>
      <c r="Y39" s="208"/>
      <c r="Z39" s="208"/>
      <c r="AA39" s="208">
        <v>1</v>
      </c>
      <c r="AB39" s="208">
        <v>1</v>
      </c>
      <c r="AC39" s="208"/>
      <c r="AD39" s="213">
        <v>1</v>
      </c>
    </row>
    <row r="40" spans="1:30" ht="13.5" customHeight="1" x14ac:dyDescent="0.2">
      <c r="A40" s="335" t="s">
        <v>255</v>
      </c>
      <c r="B40" s="491" t="s">
        <v>256</v>
      </c>
      <c r="C40" s="209">
        <v>2</v>
      </c>
      <c r="D40" s="208">
        <v>19</v>
      </c>
      <c r="E40" s="208">
        <v>1</v>
      </c>
      <c r="F40" s="208">
        <v>19</v>
      </c>
      <c r="G40" s="208">
        <v>8</v>
      </c>
      <c r="H40" s="208"/>
      <c r="I40" s="330">
        <f t="shared" si="0"/>
        <v>19</v>
      </c>
      <c r="J40" s="331">
        <f t="shared" si="1"/>
        <v>21</v>
      </c>
      <c r="K40" s="331">
        <f t="shared" si="2"/>
        <v>19</v>
      </c>
      <c r="L40" s="208">
        <v>10</v>
      </c>
      <c r="M40" s="208">
        <v>9</v>
      </c>
      <c r="N40" s="208">
        <v>9</v>
      </c>
      <c r="O40" s="208">
        <v>4</v>
      </c>
      <c r="P40" s="208">
        <v>5</v>
      </c>
      <c r="Q40" s="208">
        <v>19</v>
      </c>
      <c r="R40" s="208">
        <v>3</v>
      </c>
      <c r="S40" s="467">
        <f t="shared" si="3"/>
        <v>2</v>
      </c>
      <c r="T40" s="209">
        <v>19</v>
      </c>
      <c r="U40" s="208"/>
      <c r="V40" s="330">
        <f t="shared" si="4"/>
        <v>19</v>
      </c>
      <c r="W40" s="208"/>
      <c r="X40" s="208">
        <v>6</v>
      </c>
      <c r="Y40" s="208">
        <v>6</v>
      </c>
      <c r="Z40" s="208"/>
      <c r="AA40" s="208"/>
      <c r="AB40" s="208">
        <v>13</v>
      </c>
      <c r="AC40" s="208"/>
      <c r="AD40" s="213">
        <v>9</v>
      </c>
    </row>
    <row r="41" spans="1:30" x14ac:dyDescent="0.2">
      <c r="A41" s="111" t="s">
        <v>257</v>
      </c>
      <c r="B41" s="112" t="s">
        <v>258</v>
      </c>
      <c r="C41" s="209"/>
      <c r="D41" s="208"/>
      <c r="E41" s="208"/>
      <c r="F41" s="208"/>
      <c r="G41" s="208"/>
      <c r="H41" s="208"/>
      <c r="I41" s="330">
        <f t="shared" si="0"/>
        <v>0</v>
      </c>
      <c r="J41" s="331">
        <f t="shared" si="1"/>
        <v>0</v>
      </c>
      <c r="K41" s="331">
        <f t="shared" si="2"/>
        <v>0</v>
      </c>
      <c r="L41" s="208"/>
      <c r="M41" s="208"/>
      <c r="N41" s="208"/>
      <c r="O41" s="208"/>
      <c r="P41" s="208"/>
      <c r="Q41" s="208"/>
      <c r="R41" s="208"/>
      <c r="S41" s="467">
        <f t="shared" si="3"/>
        <v>0</v>
      </c>
      <c r="T41" s="209"/>
      <c r="U41" s="208"/>
      <c r="V41" s="330">
        <f t="shared" si="4"/>
        <v>0</v>
      </c>
      <c r="W41" s="208"/>
      <c r="X41" s="208"/>
      <c r="Y41" s="208"/>
      <c r="Z41" s="208"/>
      <c r="AA41" s="208"/>
      <c r="AB41" s="208"/>
      <c r="AC41" s="208"/>
      <c r="AD41" s="213"/>
    </row>
    <row r="42" spans="1:30" x14ac:dyDescent="0.2">
      <c r="A42" s="111" t="s">
        <v>259</v>
      </c>
      <c r="B42" s="112" t="s">
        <v>260</v>
      </c>
      <c r="C42" s="209"/>
      <c r="D42" s="208"/>
      <c r="E42" s="208"/>
      <c r="F42" s="208"/>
      <c r="G42" s="208"/>
      <c r="H42" s="208"/>
      <c r="I42" s="330">
        <f t="shared" si="0"/>
        <v>0</v>
      </c>
      <c r="J42" s="331">
        <f t="shared" si="1"/>
        <v>0</v>
      </c>
      <c r="K42" s="331">
        <f t="shared" si="2"/>
        <v>0</v>
      </c>
      <c r="L42" s="208"/>
      <c r="M42" s="208"/>
      <c r="N42" s="208"/>
      <c r="O42" s="208"/>
      <c r="P42" s="208"/>
      <c r="Q42" s="208"/>
      <c r="R42" s="208"/>
      <c r="S42" s="467">
        <f t="shared" si="3"/>
        <v>0</v>
      </c>
      <c r="T42" s="209"/>
      <c r="U42" s="208"/>
      <c r="V42" s="330">
        <f t="shared" si="4"/>
        <v>0</v>
      </c>
      <c r="W42" s="208"/>
      <c r="X42" s="208"/>
      <c r="Y42" s="208"/>
      <c r="Z42" s="208"/>
      <c r="AA42" s="208"/>
      <c r="AB42" s="208"/>
      <c r="AC42" s="208"/>
      <c r="AD42" s="213"/>
    </row>
    <row r="43" spans="1:30" ht="25.5" x14ac:dyDescent="0.2">
      <c r="A43" s="113" t="s">
        <v>261</v>
      </c>
      <c r="B43" s="112" t="s">
        <v>262</v>
      </c>
      <c r="C43" s="209"/>
      <c r="D43" s="208"/>
      <c r="E43" s="208"/>
      <c r="F43" s="208"/>
      <c r="G43" s="208"/>
      <c r="H43" s="208"/>
      <c r="I43" s="330">
        <f t="shared" si="0"/>
        <v>0</v>
      </c>
      <c r="J43" s="331">
        <f t="shared" si="1"/>
        <v>0</v>
      </c>
      <c r="K43" s="331">
        <f t="shared" si="2"/>
        <v>0</v>
      </c>
      <c r="L43" s="208"/>
      <c r="M43" s="208"/>
      <c r="N43" s="208"/>
      <c r="O43" s="208"/>
      <c r="P43" s="208"/>
      <c r="Q43" s="208"/>
      <c r="R43" s="208"/>
      <c r="S43" s="467">
        <f t="shared" si="3"/>
        <v>0</v>
      </c>
      <c r="T43" s="209"/>
      <c r="U43" s="208"/>
      <c r="V43" s="330">
        <f t="shared" si="4"/>
        <v>0</v>
      </c>
      <c r="W43" s="208"/>
      <c r="X43" s="208"/>
      <c r="Y43" s="208"/>
      <c r="Z43" s="208"/>
      <c r="AA43" s="208"/>
      <c r="AB43" s="208"/>
      <c r="AC43" s="208"/>
      <c r="AD43" s="213"/>
    </row>
    <row r="44" spans="1:30" ht="13.5" customHeight="1" x14ac:dyDescent="0.2">
      <c r="A44" s="333" t="s">
        <v>263</v>
      </c>
      <c r="B44" s="491" t="s">
        <v>264</v>
      </c>
      <c r="C44" s="209"/>
      <c r="D44" s="208"/>
      <c r="E44" s="208"/>
      <c r="F44" s="208"/>
      <c r="G44" s="208"/>
      <c r="H44" s="208"/>
      <c r="I44" s="330">
        <f t="shared" si="0"/>
        <v>0</v>
      </c>
      <c r="J44" s="331">
        <f t="shared" si="1"/>
        <v>0</v>
      </c>
      <c r="K44" s="331">
        <f t="shared" si="2"/>
        <v>0</v>
      </c>
      <c r="L44" s="208"/>
      <c r="M44" s="208"/>
      <c r="N44" s="208"/>
      <c r="O44" s="208"/>
      <c r="P44" s="208"/>
      <c r="Q44" s="208"/>
      <c r="R44" s="208"/>
      <c r="S44" s="467">
        <f t="shared" si="3"/>
        <v>0</v>
      </c>
      <c r="T44" s="209"/>
      <c r="U44" s="208"/>
      <c r="V44" s="330">
        <f t="shared" si="4"/>
        <v>0</v>
      </c>
      <c r="W44" s="208"/>
      <c r="X44" s="208"/>
      <c r="Y44" s="208"/>
      <c r="Z44" s="208"/>
      <c r="AA44" s="208"/>
      <c r="AB44" s="208"/>
      <c r="AC44" s="208"/>
      <c r="AD44" s="213"/>
    </row>
    <row r="45" spans="1:30" ht="13.5" customHeight="1" x14ac:dyDescent="0.2">
      <c r="A45" s="336" t="s">
        <v>265</v>
      </c>
      <c r="B45" s="492" t="s">
        <v>266</v>
      </c>
      <c r="C45" s="210"/>
      <c r="D45" s="211"/>
      <c r="E45" s="211"/>
      <c r="F45" s="211"/>
      <c r="G45" s="211"/>
      <c r="H45" s="211"/>
      <c r="I45" s="468">
        <f t="shared" si="0"/>
        <v>0</v>
      </c>
      <c r="J45" s="331">
        <f t="shared" si="1"/>
        <v>0</v>
      </c>
      <c r="K45" s="331">
        <f t="shared" si="2"/>
        <v>0</v>
      </c>
      <c r="L45" s="211"/>
      <c r="M45" s="211"/>
      <c r="N45" s="211"/>
      <c r="O45" s="211"/>
      <c r="P45" s="211"/>
      <c r="Q45" s="211"/>
      <c r="R45" s="211"/>
      <c r="S45" s="467">
        <f t="shared" si="3"/>
        <v>0</v>
      </c>
      <c r="T45" s="210"/>
      <c r="U45" s="211"/>
      <c r="V45" s="330">
        <f>X45+AA45+Z45+AB45+AC45</f>
        <v>0</v>
      </c>
      <c r="W45" s="211"/>
      <c r="X45" s="211"/>
      <c r="Y45" s="211"/>
      <c r="Z45" s="211"/>
      <c r="AA45" s="211"/>
      <c r="AB45" s="211"/>
      <c r="AC45" s="211"/>
      <c r="AD45" s="215"/>
    </row>
    <row r="46" spans="1:30" ht="13.5" thickBot="1" x14ac:dyDescent="0.25">
      <c r="A46" s="337" t="s">
        <v>267</v>
      </c>
      <c r="B46" s="492" t="s">
        <v>268</v>
      </c>
      <c r="C46" s="210"/>
      <c r="D46" s="211"/>
      <c r="E46" s="211"/>
      <c r="F46" s="211"/>
      <c r="G46" s="211"/>
      <c r="H46" s="211"/>
      <c r="I46" s="468">
        <f t="shared" si="0"/>
        <v>0</v>
      </c>
      <c r="J46" s="331">
        <f t="shared" si="1"/>
        <v>0</v>
      </c>
      <c r="K46" s="331">
        <f t="shared" si="2"/>
        <v>0</v>
      </c>
      <c r="L46" s="211"/>
      <c r="M46" s="211"/>
      <c r="N46" s="211"/>
      <c r="O46" s="211"/>
      <c r="P46" s="211"/>
      <c r="Q46" s="211"/>
      <c r="R46" s="211"/>
      <c r="S46" s="467">
        <f t="shared" si="3"/>
        <v>0</v>
      </c>
      <c r="T46" s="210"/>
      <c r="U46" s="211"/>
      <c r="V46" s="330">
        <f t="shared" si="4"/>
        <v>0</v>
      </c>
      <c r="W46" s="211"/>
      <c r="X46" s="211"/>
      <c r="Y46" s="211"/>
      <c r="Z46" s="211"/>
      <c r="AA46" s="211"/>
      <c r="AB46" s="211"/>
      <c r="AC46" s="211"/>
      <c r="AD46" s="215"/>
    </row>
    <row r="47" spans="1:30" ht="13.5" thickBot="1" x14ac:dyDescent="0.25">
      <c r="A47" s="115" t="s">
        <v>269</v>
      </c>
      <c r="B47" s="493" t="s">
        <v>270</v>
      </c>
      <c r="C47" s="329">
        <f>C10+C19+C21+C22+C30+C33+C34+C37+C38+C40+C44+C45+C46</f>
        <v>6</v>
      </c>
      <c r="D47" s="329">
        <f t="shared" ref="D47:AD47" si="5">D10+D19+D21+D22+D30+D33+D34+D37+D38+D40+D44+D45+D46</f>
        <v>45</v>
      </c>
      <c r="E47" s="329">
        <f t="shared" si="5"/>
        <v>4</v>
      </c>
      <c r="F47" s="329">
        <f t="shared" si="5"/>
        <v>45</v>
      </c>
      <c r="G47" s="329">
        <f>G10+G19+G21+G22+G30+G33+G34+G37+G38+G40+G44+G45+G46</f>
        <v>10</v>
      </c>
      <c r="H47" s="329">
        <f>H10+H19+H21+H22+H30+H33+H34+H37+H38+H40+H44+H45+H46</f>
        <v>0</v>
      </c>
      <c r="I47" s="329">
        <f>I10+I19+I21+I22+I30+I33+I34+I37+I38+I40+I44+I45+I46</f>
        <v>45</v>
      </c>
      <c r="J47" s="329">
        <f>J10+J19+J21+J22+J30+J33+J34+J37+J38+J40+J44+J45+J46</f>
        <v>51</v>
      </c>
      <c r="K47" s="329">
        <f>K10+K19+K21+K22+K30+K33+K34+K37+K38+K40+K44+K45+K46</f>
        <v>44</v>
      </c>
      <c r="L47" s="329">
        <f t="shared" si="5"/>
        <v>31</v>
      </c>
      <c r="M47" s="329">
        <f t="shared" si="5"/>
        <v>13</v>
      </c>
      <c r="N47" s="329">
        <f t="shared" si="5"/>
        <v>12</v>
      </c>
      <c r="O47" s="329">
        <f t="shared" si="5"/>
        <v>6</v>
      </c>
      <c r="P47" s="329">
        <f t="shared" si="5"/>
        <v>5</v>
      </c>
      <c r="Q47" s="329">
        <f t="shared" si="5"/>
        <v>39</v>
      </c>
      <c r="R47" s="329">
        <f t="shared" si="5"/>
        <v>12</v>
      </c>
      <c r="S47" s="329">
        <f t="shared" si="5"/>
        <v>7</v>
      </c>
      <c r="T47" s="329">
        <f t="shared" si="5"/>
        <v>48</v>
      </c>
      <c r="U47" s="329">
        <f t="shared" si="5"/>
        <v>0</v>
      </c>
      <c r="V47" s="329">
        <f t="shared" si="5"/>
        <v>48</v>
      </c>
      <c r="W47" s="329">
        <f t="shared" si="5"/>
        <v>0</v>
      </c>
      <c r="X47" s="329">
        <f t="shared" si="5"/>
        <v>25</v>
      </c>
      <c r="Y47" s="329">
        <f t="shared" si="5"/>
        <v>14</v>
      </c>
      <c r="Z47" s="329">
        <f t="shared" si="5"/>
        <v>1</v>
      </c>
      <c r="AA47" s="329">
        <f t="shared" si="5"/>
        <v>3</v>
      </c>
      <c r="AB47" s="329">
        <f t="shared" si="5"/>
        <v>19</v>
      </c>
      <c r="AC47" s="329">
        <f t="shared" si="5"/>
        <v>0</v>
      </c>
      <c r="AD47" s="329">
        <f t="shared" si="5"/>
        <v>14</v>
      </c>
    </row>
    <row r="48" spans="1:30" x14ac:dyDescent="0.2">
      <c r="A48" s="116" t="s">
        <v>271</v>
      </c>
      <c r="B48" s="117" t="s">
        <v>272</v>
      </c>
      <c r="C48" s="216">
        <v>2</v>
      </c>
      <c r="D48" s="217">
        <v>5</v>
      </c>
      <c r="E48" s="217"/>
      <c r="F48" s="217">
        <v>5</v>
      </c>
      <c r="G48" s="217"/>
      <c r="H48" s="217"/>
      <c r="I48" s="469">
        <f t="shared" ref="I48:I56" si="6">D48+H48</f>
        <v>5</v>
      </c>
      <c r="J48" s="331">
        <f>I48+C48</f>
        <v>7</v>
      </c>
      <c r="K48" s="331">
        <f>L48+M48</f>
        <v>6</v>
      </c>
      <c r="L48" s="217">
        <v>3</v>
      </c>
      <c r="M48" s="217">
        <v>3</v>
      </c>
      <c r="N48" s="217"/>
      <c r="O48" s="217"/>
      <c r="P48" s="217"/>
      <c r="Q48" s="217">
        <v>4</v>
      </c>
      <c r="R48" s="217">
        <v>1</v>
      </c>
      <c r="S48" s="467">
        <f t="shared" si="3"/>
        <v>1</v>
      </c>
      <c r="T48" s="216">
        <v>3</v>
      </c>
      <c r="U48" s="217">
        <v>1</v>
      </c>
      <c r="V48" s="217">
        <v>2</v>
      </c>
      <c r="W48" s="217"/>
      <c r="X48" s="217"/>
      <c r="Y48" s="217"/>
      <c r="Z48" s="217"/>
      <c r="AA48" s="217">
        <v>1</v>
      </c>
      <c r="AB48" s="217">
        <v>1</v>
      </c>
      <c r="AC48" s="217"/>
      <c r="AD48" s="218"/>
    </row>
    <row r="49" spans="1:30" x14ac:dyDescent="0.2">
      <c r="A49" s="111" t="s">
        <v>273</v>
      </c>
      <c r="B49" s="112" t="s">
        <v>274</v>
      </c>
      <c r="C49" s="209">
        <v>3</v>
      </c>
      <c r="D49" s="208">
        <v>16</v>
      </c>
      <c r="E49" s="208"/>
      <c r="F49" s="208">
        <v>16</v>
      </c>
      <c r="G49" s="208"/>
      <c r="H49" s="208"/>
      <c r="I49" s="330">
        <f t="shared" si="6"/>
        <v>16</v>
      </c>
      <c r="J49" s="331">
        <f t="shared" ref="J49:J56" si="7">I49+C49</f>
        <v>19</v>
      </c>
      <c r="K49" s="331">
        <f t="shared" si="2"/>
        <v>18</v>
      </c>
      <c r="L49" s="208">
        <v>18</v>
      </c>
      <c r="M49" s="208"/>
      <c r="N49" s="208"/>
      <c r="O49" s="208"/>
      <c r="P49" s="208"/>
      <c r="Q49" s="208">
        <v>18</v>
      </c>
      <c r="R49" s="208"/>
      <c r="S49" s="331">
        <f t="shared" si="3"/>
        <v>1</v>
      </c>
      <c r="T49" s="219">
        <v>19</v>
      </c>
      <c r="U49" s="220"/>
      <c r="V49" s="208">
        <v>19</v>
      </c>
      <c r="W49" s="220">
        <v>2</v>
      </c>
      <c r="X49" s="225" t="s">
        <v>22</v>
      </c>
      <c r="Y49" s="225" t="s">
        <v>22</v>
      </c>
      <c r="Z49" s="225" t="s">
        <v>22</v>
      </c>
      <c r="AA49" s="208">
        <v>18</v>
      </c>
      <c r="AB49" s="225" t="s">
        <v>22</v>
      </c>
      <c r="AC49" s="208">
        <v>1</v>
      </c>
      <c r="AD49" s="213"/>
    </row>
    <row r="50" spans="1:30" x14ac:dyDescent="0.2">
      <c r="A50" s="111" t="s">
        <v>275</v>
      </c>
      <c r="B50" s="112" t="s">
        <v>276</v>
      </c>
      <c r="C50" s="209"/>
      <c r="D50" s="208"/>
      <c r="E50" s="208"/>
      <c r="F50" s="208"/>
      <c r="G50" s="208"/>
      <c r="H50" s="208"/>
      <c r="I50" s="330">
        <f t="shared" si="6"/>
        <v>0</v>
      </c>
      <c r="J50" s="331">
        <f t="shared" si="7"/>
        <v>0</v>
      </c>
      <c r="K50" s="331">
        <f t="shared" si="2"/>
        <v>0</v>
      </c>
      <c r="L50" s="208"/>
      <c r="M50" s="208"/>
      <c r="N50" s="208"/>
      <c r="O50" s="208"/>
      <c r="P50" s="208"/>
      <c r="Q50" s="208"/>
      <c r="R50" s="208"/>
      <c r="S50" s="467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277</v>
      </c>
      <c r="B51" s="112" t="s">
        <v>278</v>
      </c>
      <c r="C51" s="209"/>
      <c r="D51" s="208"/>
      <c r="E51" s="208"/>
      <c r="F51" s="208"/>
      <c r="G51" s="208"/>
      <c r="H51" s="208"/>
      <c r="I51" s="330">
        <f t="shared" si="6"/>
        <v>0</v>
      </c>
      <c r="J51" s="331">
        <f t="shared" si="7"/>
        <v>0</v>
      </c>
      <c r="K51" s="331">
        <f t="shared" si="2"/>
        <v>0</v>
      </c>
      <c r="L51" s="208"/>
      <c r="M51" s="208"/>
      <c r="N51" s="208"/>
      <c r="O51" s="208"/>
      <c r="P51" s="208"/>
      <c r="Q51" s="208"/>
      <c r="R51" s="208"/>
      <c r="S51" s="467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279</v>
      </c>
      <c r="B52" s="112" t="s">
        <v>280</v>
      </c>
      <c r="C52" s="209">
        <v>2</v>
      </c>
      <c r="D52" s="208">
        <v>1</v>
      </c>
      <c r="E52" s="208"/>
      <c r="F52" s="208">
        <v>1</v>
      </c>
      <c r="G52" s="208"/>
      <c r="H52" s="208"/>
      <c r="I52" s="330">
        <f t="shared" si="6"/>
        <v>1</v>
      </c>
      <c r="J52" s="331">
        <f t="shared" si="7"/>
        <v>3</v>
      </c>
      <c r="K52" s="331">
        <f t="shared" si="2"/>
        <v>3</v>
      </c>
      <c r="L52" s="208">
        <v>3</v>
      </c>
      <c r="M52" s="208"/>
      <c r="N52" s="208"/>
      <c r="O52" s="208"/>
      <c r="P52" s="208"/>
      <c r="Q52" s="208">
        <v>2</v>
      </c>
      <c r="R52" s="208"/>
      <c r="S52" s="467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281</v>
      </c>
      <c r="B53" s="112" t="s">
        <v>282</v>
      </c>
      <c r="C53" s="209"/>
      <c r="D53" s="208">
        <v>3</v>
      </c>
      <c r="E53" s="208"/>
      <c r="F53" s="208">
        <v>3</v>
      </c>
      <c r="G53" s="208"/>
      <c r="H53" s="208"/>
      <c r="I53" s="330">
        <f t="shared" si="6"/>
        <v>3</v>
      </c>
      <c r="J53" s="331">
        <f t="shared" si="7"/>
        <v>3</v>
      </c>
      <c r="K53" s="331">
        <f t="shared" si="2"/>
        <v>3</v>
      </c>
      <c r="L53" s="208">
        <v>2</v>
      </c>
      <c r="M53" s="208">
        <v>1</v>
      </c>
      <c r="N53" s="208"/>
      <c r="O53" s="208"/>
      <c r="P53" s="208"/>
      <c r="Q53" s="208">
        <v>3</v>
      </c>
      <c r="R53" s="208"/>
      <c r="S53" s="467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516</v>
      </c>
      <c r="B54" s="112" t="s">
        <v>283</v>
      </c>
      <c r="C54" s="209"/>
      <c r="D54" s="208">
        <v>3</v>
      </c>
      <c r="E54" s="208">
        <v>1</v>
      </c>
      <c r="F54" s="208">
        <v>3</v>
      </c>
      <c r="G54" s="208"/>
      <c r="H54" s="208"/>
      <c r="I54" s="330">
        <f t="shared" si="6"/>
        <v>3</v>
      </c>
      <c r="J54" s="331">
        <f t="shared" si="7"/>
        <v>3</v>
      </c>
      <c r="K54" s="331">
        <f>L54+M54</f>
        <v>2</v>
      </c>
      <c r="L54" s="208">
        <v>2</v>
      </c>
      <c r="M54" s="208"/>
      <c r="N54" s="208"/>
      <c r="O54" s="208"/>
      <c r="P54" s="208"/>
      <c r="Q54" s="208">
        <v>1</v>
      </c>
      <c r="R54" s="208">
        <v>1</v>
      </c>
      <c r="S54" s="467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284</v>
      </c>
      <c r="B55" s="112" t="s">
        <v>285</v>
      </c>
      <c r="C55" s="209">
        <v>2</v>
      </c>
      <c r="D55" s="208">
        <v>22</v>
      </c>
      <c r="E55" s="208"/>
      <c r="F55" s="208">
        <v>22</v>
      </c>
      <c r="G55" s="208"/>
      <c r="H55" s="208"/>
      <c r="I55" s="330">
        <f t="shared" si="6"/>
        <v>22</v>
      </c>
      <c r="J55" s="331">
        <f t="shared" si="7"/>
        <v>24</v>
      </c>
      <c r="K55" s="331">
        <f t="shared" si="2"/>
        <v>23</v>
      </c>
      <c r="L55" s="208">
        <v>23</v>
      </c>
      <c r="M55" s="208"/>
      <c r="N55" s="208"/>
      <c r="O55" s="208"/>
      <c r="P55" s="208"/>
      <c r="Q55" s="208">
        <v>22</v>
      </c>
      <c r="R55" s="208">
        <v>4</v>
      </c>
      <c r="S55" s="467">
        <f t="shared" si="3"/>
        <v>1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534</v>
      </c>
      <c r="B56" s="123" t="s">
        <v>286</v>
      </c>
      <c r="C56" s="210"/>
      <c r="D56" s="211">
        <v>39</v>
      </c>
      <c r="E56" s="211"/>
      <c r="F56" s="211">
        <v>39</v>
      </c>
      <c r="G56" s="211"/>
      <c r="H56" s="211"/>
      <c r="I56" s="468">
        <f t="shared" si="6"/>
        <v>39</v>
      </c>
      <c r="J56" s="338">
        <f t="shared" si="7"/>
        <v>39</v>
      </c>
      <c r="K56" s="338">
        <f t="shared" si="2"/>
        <v>35</v>
      </c>
      <c r="L56" s="211">
        <v>34</v>
      </c>
      <c r="M56" s="211">
        <v>1</v>
      </c>
      <c r="N56" s="211"/>
      <c r="O56" s="211"/>
      <c r="P56" s="211"/>
      <c r="Q56" s="211">
        <v>35</v>
      </c>
      <c r="R56" s="211"/>
      <c r="S56" s="467">
        <f t="shared" si="3"/>
        <v>4</v>
      </c>
      <c r="T56" s="276"/>
      <c r="U56" s="277"/>
      <c r="V56" s="277"/>
      <c r="W56" s="277"/>
      <c r="X56" s="277"/>
      <c r="Y56" s="277"/>
      <c r="Z56" s="277"/>
      <c r="AA56" s="277"/>
      <c r="AB56" s="277"/>
      <c r="AC56" s="277"/>
      <c r="AD56" s="275"/>
    </row>
    <row r="57" spans="1:30" ht="13.5" thickBot="1" x14ac:dyDescent="0.25">
      <c r="A57" s="649" t="s">
        <v>573</v>
      </c>
      <c r="B57" s="650"/>
      <c r="C57" s="329">
        <f>SUM(C50:C56)</f>
        <v>4</v>
      </c>
      <c r="D57" s="329">
        <f t="shared" ref="D57:AD57" si="8">SUM(D50:D56)</f>
        <v>68</v>
      </c>
      <c r="E57" s="470">
        <f t="shared" si="8"/>
        <v>1</v>
      </c>
      <c r="F57" s="470">
        <f t="shared" si="8"/>
        <v>68</v>
      </c>
      <c r="G57" s="470">
        <f t="shared" si="8"/>
        <v>0</v>
      </c>
      <c r="H57" s="470">
        <f t="shared" si="8"/>
        <v>0</v>
      </c>
      <c r="I57" s="329">
        <f>SUM(I50:I56)</f>
        <v>68</v>
      </c>
      <c r="J57" s="329">
        <f>SUM(J50:J56)</f>
        <v>72</v>
      </c>
      <c r="K57" s="329">
        <f t="shared" si="8"/>
        <v>66</v>
      </c>
      <c r="L57" s="470">
        <f t="shared" si="8"/>
        <v>64</v>
      </c>
      <c r="M57" s="470">
        <f t="shared" si="8"/>
        <v>2</v>
      </c>
      <c r="N57" s="470">
        <f t="shared" si="8"/>
        <v>0</v>
      </c>
      <c r="O57" s="470">
        <f t="shared" si="8"/>
        <v>0</v>
      </c>
      <c r="P57" s="470">
        <f t="shared" si="8"/>
        <v>0</v>
      </c>
      <c r="Q57" s="470">
        <f t="shared" si="8"/>
        <v>63</v>
      </c>
      <c r="R57" s="470">
        <f t="shared" si="8"/>
        <v>5</v>
      </c>
      <c r="S57" s="329">
        <f t="shared" si="8"/>
        <v>6</v>
      </c>
      <c r="T57" s="471">
        <f t="shared" si="8"/>
        <v>0</v>
      </c>
      <c r="U57" s="472">
        <f t="shared" si="8"/>
        <v>0</v>
      </c>
      <c r="V57" s="472">
        <f t="shared" si="8"/>
        <v>0</v>
      </c>
      <c r="W57" s="472">
        <f t="shared" si="8"/>
        <v>0</v>
      </c>
      <c r="X57" s="472">
        <f t="shared" si="8"/>
        <v>0</v>
      </c>
      <c r="Y57" s="472">
        <f t="shared" si="8"/>
        <v>0</v>
      </c>
      <c r="Z57" s="472">
        <f t="shared" si="8"/>
        <v>0</v>
      </c>
      <c r="AA57" s="472">
        <f t="shared" si="8"/>
        <v>0</v>
      </c>
      <c r="AB57" s="472">
        <f t="shared" si="8"/>
        <v>0</v>
      </c>
      <c r="AC57" s="472">
        <f t="shared" si="8"/>
        <v>0</v>
      </c>
      <c r="AD57" s="473">
        <f t="shared" si="8"/>
        <v>0</v>
      </c>
    </row>
    <row r="58" spans="1:30" x14ac:dyDescent="0.2">
      <c r="A58" s="124"/>
      <c r="B58" s="125"/>
      <c r="C58" s="474"/>
      <c r="D58" s="474"/>
      <c r="E58" s="474"/>
      <c r="F58" s="474"/>
      <c r="I58" s="475"/>
      <c r="J58" s="474"/>
      <c r="K58" s="474"/>
      <c r="L58" s="474"/>
      <c r="M58" s="474"/>
      <c r="N58" s="474"/>
      <c r="O58" s="474"/>
      <c r="P58" s="474"/>
      <c r="Q58" s="474"/>
      <c r="R58" s="476"/>
      <c r="S58" s="476"/>
      <c r="T58" s="476"/>
      <c r="U58" s="476"/>
      <c r="V58" s="476"/>
      <c r="W58" s="476"/>
      <c r="X58" s="476"/>
      <c r="Y58" s="476"/>
      <c r="Z58" s="476"/>
      <c r="AA58" s="476" t="s">
        <v>287</v>
      </c>
      <c r="AB58" s="476"/>
    </row>
    <row r="59" spans="1:30" x14ac:dyDescent="0.2">
      <c r="A59" s="126" t="s">
        <v>159</v>
      </c>
      <c r="B59" s="127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108"/>
      <c r="O59" s="108"/>
      <c r="P59" s="474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</row>
    <row r="60" spans="1:30" x14ac:dyDescent="0.2">
      <c r="A60" s="661"/>
      <c r="B60" s="663" t="s">
        <v>83</v>
      </c>
      <c r="C60" s="665" t="s">
        <v>288</v>
      </c>
      <c r="D60" s="665" t="s">
        <v>289</v>
      </c>
      <c r="E60" s="667" t="s">
        <v>290</v>
      </c>
      <c r="F60" s="670" t="s">
        <v>0</v>
      </c>
      <c r="G60" s="671"/>
      <c r="H60" s="671"/>
      <c r="I60" s="671"/>
      <c r="J60" s="671"/>
      <c r="K60" s="687" t="s">
        <v>291</v>
      </c>
      <c r="L60" s="108"/>
      <c r="M60" s="474"/>
      <c r="N60" s="474"/>
      <c r="O60" s="474"/>
      <c r="P60" s="474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</row>
    <row r="61" spans="1:30" ht="67.5" customHeight="1" x14ac:dyDescent="0.2">
      <c r="A61" s="662"/>
      <c r="B61" s="664"/>
      <c r="C61" s="666"/>
      <c r="D61" s="666"/>
      <c r="E61" s="668"/>
      <c r="F61" s="523" t="s">
        <v>190</v>
      </c>
      <c r="G61" s="522" t="s">
        <v>292</v>
      </c>
      <c r="H61" s="522" t="s">
        <v>293</v>
      </c>
      <c r="I61" s="522" t="s">
        <v>294</v>
      </c>
      <c r="J61" s="522" t="s">
        <v>295</v>
      </c>
      <c r="K61" s="688"/>
      <c r="L61" s="474"/>
      <c r="M61" s="474"/>
      <c r="N61" s="474"/>
      <c r="O61" s="474"/>
      <c r="P61" s="474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</row>
    <row r="62" spans="1:30" x14ac:dyDescent="0.2">
      <c r="A62" s="494" t="s">
        <v>50</v>
      </c>
      <c r="B62" s="494" t="s">
        <v>51</v>
      </c>
      <c r="C62" s="495">
        <v>1</v>
      </c>
      <c r="D62" s="495">
        <v>2</v>
      </c>
      <c r="E62" s="495">
        <v>3</v>
      </c>
      <c r="F62" s="495">
        <v>4</v>
      </c>
      <c r="G62" s="495">
        <v>5</v>
      </c>
      <c r="H62" s="495">
        <v>6</v>
      </c>
      <c r="I62" s="495">
        <v>7</v>
      </c>
      <c r="J62" s="495">
        <v>8</v>
      </c>
      <c r="K62" s="495">
        <v>9</v>
      </c>
      <c r="L62" s="47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296</v>
      </c>
      <c r="B63" s="132" t="s">
        <v>297</v>
      </c>
      <c r="C63" s="109">
        <v>14</v>
      </c>
      <c r="D63" s="109">
        <v>30</v>
      </c>
      <c r="E63" s="331">
        <f t="shared" ref="E63:E78" si="9">C63+D63</f>
        <v>44</v>
      </c>
      <c r="F63" s="331">
        <f>G63+H63+I63+J63</f>
        <v>30</v>
      </c>
      <c r="G63" s="109">
        <v>17</v>
      </c>
      <c r="H63" s="109">
        <v>5</v>
      </c>
      <c r="I63" s="109">
        <v>6</v>
      </c>
      <c r="J63" s="109">
        <v>2</v>
      </c>
      <c r="K63" s="331">
        <f>E63-F63</f>
        <v>14</v>
      </c>
      <c r="L63" s="138"/>
      <c r="M63" s="477"/>
      <c r="N63" s="477"/>
      <c r="O63" s="477"/>
      <c r="P63" s="477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298</v>
      </c>
      <c r="B64" s="135" t="s">
        <v>299</v>
      </c>
      <c r="C64" s="109"/>
      <c r="D64" s="109">
        <v>4</v>
      </c>
      <c r="E64" s="331">
        <f t="shared" si="9"/>
        <v>4</v>
      </c>
      <c r="F64" s="331">
        <f t="shared" ref="F64:F78" si="10">G64+H64+I64+J64</f>
        <v>2</v>
      </c>
      <c r="G64" s="109">
        <v>1</v>
      </c>
      <c r="H64" s="109"/>
      <c r="I64" s="109">
        <v>1</v>
      </c>
      <c r="J64" s="109"/>
      <c r="K64" s="478">
        <f t="shared" ref="K64:K78" si="11">E64-F64</f>
        <v>2</v>
      </c>
      <c r="L64" s="138"/>
      <c r="M64" s="475"/>
      <c r="N64" s="475"/>
      <c r="O64" s="475"/>
      <c r="P64" s="475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</row>
    <row r="65" spans="1:28" x14ac:dyDescent="0.2">
      <c r="A65" s="134" t="s">
        <v>300</v>
      </c>
      <c r="B65" s="132" t="s">
        <v>301</v>
      </c>
      <c r="C65" s="109"/>
      <c r="D65" s="109">
        <v>1</v>
      </c>
      <c r="E65" s="331">
        <f t="shared" si="9"/>
        <v>1</v>
      </c>
      <c r="F65" s="331">
        <f t="shared" si="10"/>
        <v>0</v>
      </c>
      <c r="G65" s="109"/>
      <c r="H65" s="109"/>
      <c r="I65" s="109"/>
      <c r="J65" s="109"/>
      <c r="K65" s="478">
        <f t="shared" si="11"/>
        <v>1</v>
      </c>
      <c r="L65" s="138"/>
      <c r="M65" s="477"/>
      <c r="N65" s="477"/>
      <c r="O65" s="477"/>
      <c r="P65" s="477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</row>
    <row r="66" spans="1:28" x14ac:dyDescent="0.2">
      <c r="A66" s="134" t="s">
        <v>302</v>
      </c>
      <c r="B66" s="132" t="s">
        <v>303</v>
      </c>
      <c r="C66" s="109">
        <v>7</v>
      </c>
      <c r="D66" s="109">
        <v>11</v>
      </c>
      <c r="E66" s="331">
        <f t="shared" si="9"/>
        <v>18</v>
      </c>
      <c r="F66" s="331">
        <f t="shared" si="10"/>
        <v>12</v>
      </c>
      <c r="G66" s="109">
        <v>7</v>
      </c>
      <c r="H66" s="109">
        <v>4</v>
      </c>
      <c r="I66" s="109">
        <v>1</v>
      </c>
      <c r="J66" s="109"/>
      <c r="K66" s="478">
        <f t="shared" si="11"/>
        <v>6</v>
      </c>
      <c r="L66" s="138"/>
      <c r="M66" s="477"/>
      <c r="N66" s="477"/>
      <c r="O66" s="477"/>
      <c r="P66" s="477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</row>
    <row r="67" spans="1:28" x14ac:dyDescent="0.2">
      <c r="A67" s="134" t="s">
        <v>304</v>
      </c>
      <c r="B67" s="132" t="s">
        <v>305</v>
      </c>
      <c r="C67" s="109"/>
      <c r="D67" s="109"/>
      <c r="E67" s="331">
        <f t="shared" si="9"/>
        <v>0</v>
      </c>
      <c r="F67" s="331">
        <f t="shared" si="10"/>
        <v>0</v>
      </c>
      <c r="G67" s="109"/>
      <c r="H67" s="109"/>
      <c r="I67" s="109"/>
      <c r="J67" s="109"/>
      <c r="K67" s="478">
        <f t="shared" si="11"/>
        <v>0</v>
      </c>
      <c r="L67" s="138"/>
      <c r="M67" s="477"/>
      <c r="N67" s="477"/>
      <c r="O67" s="477"/>
      <c r="P67" s="477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</row>
    <row r="68" spans="1:28" x14ac:dyDescent="0.2">
      <c r="A68" s="134" t="s">
        <v>518</v>
      </c>
      <c r="B68" s="132" t="s">
        <v>306</v>
      </c>
      <c r="C68" s="109"/>
      <c r="D68" s="109"/>
      <c r="E68" s="331">
        <f t="shared" si="9"/>
        <v>0</v>
      </c>
      <c r="F68" s="331">
        <f t="shared" si="10"/>
        <v>0</v>
      </c>
      <c r="G68" s="109"/>
      <c r="H68" s="109"/>
      <c r="I68" s="109"/>
      <c r="J68" s="109"/>
      <c r="K68" s="478">
        <f t="shared" si="11"/>
        <v>0</v>
      </c>
      <c r="L68" s="138"/>
      <c r="M68" s="477"/>
      <c r="N68" s="477"/>
      <c r="O68" s="477"/>
      <c r="P68" s="477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</row>
    <row r="69" spans="1:28" x14ac:dyDescent="0.2">
      <c r="A69" s="134" t="s">
        <v>307</v>
      </c>
      <c r="B69" s="132" t="s">
        <v>308</v>
      </c>
      <c r="C69" s="109"/>
      <c r="D69" s="109"/>
      <c r="E69" s="331">
        <f t="shared" si="9"/>
        <v>0</v>
      </c>
      <c r="F69" s="331">
        <f t="shared" si="10"/>
        <v>0</v>
      </c>
      <c r="G69" s="109"/>
      <c r="H69" s="109"/>
      <c r="I69" s="109"/>
      <c r="J69" s="109"/>
      <c r="K69" s="478">
        <f t="shared" si="11"/>
        <v>0</v>
      </c>
      <c r="L69" s="138"/>
      <c r="M69" s="477"/>
      <c r="N69" s="477"/>
      <c r="O69" s="477"/>
      <c r="P69" s="477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</row>
    <row r="70" spans="1:28" x14ac:dyDescent="0.2">
      <c r="A70" s="134" t="s">
        <v>517</v>
      </c>
      <c r="B70" s="132" t="s">
        <v>309</v>
      </c>
      <c r="C70" s="109"/>
      <c r="D70" s="109"/>
      <c r="E70" s="331">
        <f t="shared" si="9"/>
        <v>0</v>
      </c>
      <c r="F70" s="331">
        <f t="shared" si="10"/>
        <v>0</v>
      </c>
      <c r="G70" s="109"/>
      <c r="H70" s="109"/>
      <c r="I70" s="109"/>
      <c r="J70" s="109"/>
      <c r="K70" s="478">
        <f t="shared" si="11"/>
        <v>0</v>
      </c>
      <c r="L70" s="138"/>
      <c r="M70" s="477"/>
      <c r="N70" s="477"/>
      <c r="O70" s="477"/>
      <c r="P70" s="477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</row>
    <row r="71" spans="1:28" x14ac:dyDescent="0.2">
      <c r="A71" s="136" t="s">
        <v>310</v>
      </c>
      <c r="B71" s="132" t="s">
        <v>311</v>
      </c>
      <c r="C71" s="109"/>
      <c r="D71" s="109"/>
      <c r="E71" s="331">
        <f t="shared" si="9"/>
        <v>0</v>
      </c>
      <c r="F71" s="331">
        <f t="shared" si="10"/>
        <v>0</v>
      </c>
      <c r="G71" s="109"/>
      <c r="H71" s="109"/>
      <c r="I71" s="109"/>
      <c r="J71" s="109"/>
      <c r="K71" s="478">
        <f t="shared" si="11"/>
        <v>0</v>
      </c>
      <c r="L71" s="138"/>
      <c r="M71" s="477"/>
      <c r="N71" s="477"/>
      <c r="O71" s="477"/>
      <c r="P71" s="477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</row>
    <row r="72" spans="1:28" x14ac:dyDescent="0.2">
      <c r="A72" s="136" t="s">
        <v>312</v>
      </c>
      <c r="B72" s="132" t="s">
        <v>313</v>
      </c>
      <c r="C72" s="109"/>
      <c r="D72" s="109"/>
      <c r="E72" s="331">
        <f t="shared" si="9"/>
        <v>0</v>
      </c>
      <c r="F72" s="331">
        <f t="shared" si="10"/>
        <v>0</v>
      </c>
      <c r="G72" s="109"/>
      <c r="H72" s="109"/>
      <c r="I72" s="109"/>
      <c r="J72" s="109"/>
      <c r="K72" s="478">
        <f t="shared" si="11"/>
        <v>0</v>
      </c>
      <c r="L72" s="138"/>
      <c r="M72" s="477"/>
      <c r="N72" s="477"/>
      <c r="O72" s="477"/>
      <c r="P72" s="477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</row>
    <row r="73" spans="1:28" x14ac:dyDescent="0.2">
      <c r="A73" s="134" t="s">
        <v>314</v>
      </c>
      <c r="B73" s="132" t="s">
        <v>315</v>
      </c>
      <c r="C73" s="109"/>
      <c r="D73" s="109"/>
      <c r="E73" s="331">
        <f t="shared" si="9"/>
        <v>0</v>
      </c>
      <c r="F73" s="331">
        <f t="shared" si="10"/>
        <v>0</v>
      </c>
      <c r="G73" s="109"/>
      <c r="H73" s="109"/>
      <c r="I73" s="109"/>
      <c r="J73" s="109"/>
      <c r="K73" s="478">
        <f t="shared" si="11"/>
        <v>0</v>
      </c>
      <c r="L73" s="138"/>
      <c r="M73" s="477"/>
      <c r="N73" s="477"/>
      <c r="O73" s="477"/>
      <c r="P73" s="477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</row>
    <row r="74" spans="1:28" x14ac:dyDescent="0.2">
      <c r="A74" s="134" t="s">
        <v>316</v>
      </c>
      <c r="B74" s="132" t="s">
        <v>317</v>
      </c>
      <c r="C74" s="109"/>
      <c r="D74" s="109"/>
      <c r="E74" s="331">
        <f t="shared" si="9"/>
        <v>0</v>
      </c>
      <c r="F74" s="331">
        <f t="shared" si="10"/>
        <v>0</v>
      </c>
      <c r="G74" s="109"/>
      <c r="H74" s="109"/>
      <c r="I74" s="109"/>
      <c r="J74" s="109"/>
      <c r="K74" s="478">
        <f t="shared" si="11"/>
        <v>0</v>
      </c>
      <c r="L74" s="138"/>
      <c r="M74" s="477"/>
      <c r="N74" s="477"/>
      <c r="O74" s="477"/>
      <c r="P74" s="477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</row>
    <row r="75" spans="1:28" x14ac:dyDescent="0.2">
      <c r="A75" s="134" t="s">
        <v>318</v>
      </c>
      <c r="B75" s="132" t="s">
        <v>319</v>
      </c>
      <c r="C75" s="109"/>
      <c r="D75" s="109">
        <v>1</v>
      </c>
      <c r="E75" s="331">
        <f t="shared" si="9"/>
        <v>1</v>
      </c>
      <c r="F75" s="331">
        <f t="shared" si="10"/>
        <v>1</v>
      </c>
      <c r="G75" s="109"/>
      <c r="H75" s="109"/>
      <c r="I75" s="109">
        <v>1</v>
      </c>
      <c r="J75" s="109"/>
      <c r="K75" s="478">
        <f t="shared" si="11"/>
        <v>0</v>
      </c>
      <c r="L75" s="138"/>
      <c r="M75" s="477"/>
      <c r="N75" s="477"/>
      <c r="O75" s="477"/>
      <c r="P75" s="477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</row>
    <row r="76" spans="1:28" x14ac:dyDescent="0.2">
      <c r="A76" s="134" t="s">
        <v>320</v>
      </c>
      <c r="B76" s="132" t="s">
        <v>321</v>
      </c>
      <c r="C76" s="109"/>
      <c r="D76" s="109"/>
      <c r="E76" s="331">
        <f t="shared" si="9"/>
        <v>0</v>
      </c>
      <c r="F76" s="331">
        <f t="shared" si="10"/>
        <v>0</v>
      </c>
      <c r="G76" s="109"/>
      <c r="H76" s="109"/>
      <c r="I76" s="109"/>
      <c r="J76" s="109"/>
      <c r="K76" s="478">
        <f t="shared" si="11"/>
        <v>0</v>
      </c>
      <c r="L76" s="138"/>
      <c r="M76" s="477"/>
      <c r="N76" s="477"/>
      <c r="O76" s="477"/>
      <c r="P76" s="477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</row>
    <row r="77" spans="1:28" x14ac:dyDescent="0.2">
      <c r="A77" s="134" t="s">
        <v>322</v>
      </c>
      <c r="B77" s="132" t="s">
        <v>323</v>
      </c>
      <c r="C77" s="109"/>
      <c r="D77" s="109">
        <v>3</v>
      </c>
      <c r="E77" s="331">
        <f t="shared" si="9"/>
        <v>3</v>
      </c>
      <c r="F77" s="331">
        <f t="shared" si="10"/>
        <v>3</v>
      </c>
      <c r="G77" s="109">
        <v>1</v>
      </c>
      <c r="H77" s="109"/>
      <c r="I77" s="109">
        <v>1</v>
      </c>
      <c r="J77" s="109">
        <v>1</v>
      </c>
      <c r="K77" s="478">
        <f>E77-F77</f>
        <v>0</v>
      </c>
      <c r="L77" s="138"/>
      <c r="M77" s="477"/>
      <c r="N77" s="477"/>
      <c r="O77" s="477"/>
      <c r="P77" s="477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</row>
    <row r="78" spans="1:28" x14ac:dyDescent="0.2">
      <c r="A78" s="134" t="s">
        <v>519</v>
      </c>
      <c r="B78" s="132" t="s">
        <v>324</v>
      </c>
      <c r="C78" s="109"/>
      <c r="D78" s="109"/>
      <c r="E78" s="331">
        <f t="shared" si="9"/>
        <v>0</v>
      </c>
      <c r="F78" s="331">
        <f t="shared" si="10"/>
        <v>0</v>
      </c>
      <c r="G78" s="109"/>
      <c r="H78" s="109"/>
      <c r="I78" s="109"/>
      <c r="J78" s="109"/>
      <c r="K78" s="478">
        <f t="shared" si="11"/>
        <v>0</v>
      </c>
      <c r="L78" s="138"/>
      <c r="M78" s="477"/>
      <c r="N78" s="477"/>
      <c r="O78" s="477"/>
      <c r="P78" s="477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7"/>
      <c r="O79" s="477"/>
      <c r="P79" s="477"/>
      <c r="Q79" s="477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</row>
    <row r="80" spans="1:28" x14ac:dyDescent="0.2">
      <c r="A80" s="126" t="s">
        <v>325</v>
      </c>
      <c r="B80" s="139"/>
      <c r="C80" s="477"/>
      <c r="D80" s="477"/>
      <c r="E80" s="477"/>
      <c r="F80" s="140"/>
      <c r="G80" s="140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</row>
    <row r="81" spans="1:28" ht="25.5" x14ac:dyDescent="0.2">
      <c r="A81" s="141"/>
      <c r="B81" s="142" t="s">
        <v>326</v>
      </c>
      <c r="C81" s="130" t="s">
        <v>12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</row>
    <row r="82" spans="1:28" x14ac:dyDescent="0.2">
      <c r="A82" s="129" t="s">
        <v>50</v>
      </c>
      <c r="B82" s="129" t="s">
        <v>51</v>
      </c>
      <c r="C82" s="143" t="s">
        <v>327</v>
      </c>
      <c r="D82" s="477"/>
      <c r="E82" s="477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77"/>
      <c r="Q82" s="477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</row>
    <row r="83" spans="1:28" x14ac:dyDescent="0.2">
      <c r="A83" s="134" t="s">
        <v>328</v>
      </c>
      <c r="B83" s="132" t="s">
        <v>329</v>
      </c>
      <c r="C83" s="226">
        <v>70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</row>
    <row r="84" spans="1:28" x14ac:dyDescent="0.2">
      <c r="A84" s="134" t="s">
        <v>330</v>
      </c>
      <c r="B84" s="132" t="s">
        <v>331</v>
      </c>
      <c r="C84" s="144">
        <v>59</v>
      </c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</row>
    <row r="85" spans="1:28" x14ac:dyDescent="0.2">
      <c r="A85" s="134" t="s">
        <v>332</v>
      </c>
      <c r="B85" s="132" t="s">
        <v>333</v>
      </c>
      <c r="C85" s="144">
        <v>27</v>
      </c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</row>
    <row r="86" spans="1:28" x14ac:dyDescent="0.2">
      <c r="A86" s="379" t="s">
        <v>330</v>
      </c>
      <c r="B86" s="132" t="s">
        <v>334</v>
      </c>
      <c r="C86" s="144">
        <v>19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</row>
    <row r="87" spans="1:28" x14ac:dyDescent="0.2">
      <c r="A87" s="134" t="s">
        <v>335</v>
      </c>
      <c r="B87" s="132" t="s">
        <v>336</v>
      </c>
      <c r="C87" s="144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</row>
    <row r="88" spans="1:28" x14ac:dyDescent="0.2">
      <c r="A88" s="134" t="s">
        <v>337</v>
      </c>
      <c r="B88" s="132" t="s">
        <v>338</v>
      </c>
      <c r="C88" s="144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</row>
    <row r="89" spans="1:28" ht="23.25" customHeight="1" x14ac:dyDescent="0.2">
      <c r="A89" s="145" t="s">
        <v>339</v>
      </c>
      <c r="B89" s="132" t="s">
        <v>340</v>
      </c>
      <c r="C89" s="144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</row>
    <row r="90" spans="1:28" x14ac:dyDescent="0.2">
      <c r="A90" s="134" t="s">
        <v>520</v>
      </c>
      <c r="B90" s="132" t="s">
        <v>341</v>
      </c>
      <c r="C90" s="144">
        <v>3</v>
      </c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</row>
    <row r="91" spans="1:28" x14ac:dyDescent="0.2">
      <c r="A91" s="146" t="s">
        <v>342</v>
      </c>
      <c r="B91" s="139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</row>
    <row r="92" spans="1:28" ht="25.5" x14ac:dyDescent="0.2">
      <c r="A92" s="134"/>
      <c r="B92" s="142" t="s">
        <v>326</v>
      </c>
      <c r="C92" s="130" t="s">
        <v>12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</row>
    <row r="93" spans="1:28" x14ac:dyDescent="0.2">
      <c r="A93" s="129" t="s">
        <v>50</v>
      </c>
      <c r="B93" s="129" t="s">
        <v>51</v>
      </c>
      <c r="C93" s="143" t="s">
        <v>327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</row>
    <row r="94" spans="1:28" ht="25.5" customHeight="1" x14ac:dyDescent="0.2">
      <c r="A94" s="142" t="s">
        <v>532</v>
      </c>
      <c r="B94" s="134" t="s">
        <v>287</v>
      </c>
      <c r="C94" s="147"/>
      <c r="D94" s="47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1" t="s">
        <v>61</v>
      </c>
      <c r="Q94" s="571"/>
      <c r="R94" s="571"/>
      <c r="S94" s="571"/>
      <c r="T94" s="571"/>
      <c r="U94" s="571"/>
      <c r="V94" s="571"/>
      <c r="W94" s="148"/>
      <c r="X94" s="148"/>
      <c r="Y94" s="479"/>
      <c r="Z94" s="479"/>
      <c r="AA94" s="479"/>
      <c r="AB94" s="479"/>
    </row>
    <row r="95" spans="1:28" x14ac:dyDescent="0.2">
      <c r="A95" s="134" t="s">
        <v>343</v>
      </c>
      <c r="B95" s="132" t="s">
        <v>344</v>
      </c>
      <c r="C95" s="144">
        <v>18</v>
      </c>
      <c r="D95" s="477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9"/>
      <c r="Z95" s="479"/>
      <c r="AA95" s="479"/>
      <c r="AB95" s="479"/>
    </row>
    <row r="96" spans="1:28" x14ac:dyDescent="0.2">
      <c r="A96" s="134" t="s">
        <v>345</v>
      </c>
      <c r="B96" s="132" t="s">
        <v>346</v>
      </c>
      <c r="C96" s="144">
        <v>1</v>
      </c>
      <c r="D96" s="47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9"/>
      <c r="Z96" s="479"/>
      <c r="AA96" s="479"/>
      <c r="AB96" s="479"/>
    </row>
    <row r="97" spans="1:28" x14ac:dyDescent="0.2">
      <c r="A97" s="134" t="s">
        <v>347</v>
      </c>
      <c r="B97" s="132" t="s">
        <v>348</v>
      </c>
      <c r="C97" s="144"/>
      <c r="D97" s="47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9"/>
      <c r="Z97" s="479"/>
      <c r="AA97" s="479"/>
      <c r="AB97" s="479"/>
    </row>
    <row r="98" spans="1:28" x14ac:dyDescent="0.2">
      <c r="A98" s="134" t="s">
        <v>349</v>
      </c>
      <c r="B98" s="132" t="s">
        <v>350</v>
      </c>
      <c r="C98" s="144"/>
      <c r="D98" s="477"/>
      <c r="E98" s="133"/>
      <c r="F98" s="378" t="s">
        <v>608</v>
      </c>
      <c r="G98" s="378"/>
      <c r="H98" s="377"/>
      <c r="I98" s="377"/>
      <c r="J98" s="377"/>
      <c r="K98" s="377"/>
      <c r="L98" s="377"/>
      <c r="M98" s="149" t="s">
        <v>351</v>
      </c>
      <c r="N98" s="377"/>
      <c r="O98" s="377"/>
      <c r="P98" s="133"/>
      <c r="Q98" s="133"/>
      <c r="R98" s="148"/>
      <c r="S98" s="148"/>
      <c r="T98" s="148"/>
      <c r="U98" s="148"/>
      <c r="V98" s="148"/>
      <c r="W98" s="148"/>
      <c r="X98" s="148"/>
      <c r="Y98" s="479"/>
      <c r="Z98" s="479"/>
      <c r="AA98" s="479"/>
      <c r="AB98" s="479"/>
    </row>
    <row r="99" spans="1:28" ht="27" customHeight="1" x14ac:dyDescent="0.2">
      <c r="A99" s="145" t="s">
        <v>533</v>
      </c>
      <c r="B99" s="132" t="s">
        <v>352</v>
      </c>
      <c r="C99" s="144"/>
      <c r="D99" s="477"/>
      <c r="E99" s="133"/>
      <c r="F99" s="378" t="s">
        <v>613</v>
      </c>
      <c r="G99" s="378"/>
      <c r="H99" s="377"/>
      <c r="I99" s="377"/>
      <c r="J99" s="377"/>
      <c r="K99" s="377"/>
      <c r="L99" s="377"/>
      <c r="M99" s="377"/>
      <c r="N99" s="377"/>
      <c r="O99" s="377"/>
      <c r="P99" s="133"/>
      <c r="Q99" s="133"/>
      <c r="R99" s="148"/>
      <c r="S99" s="148"/>
      <c r="T99" s="148"/>
      <c r="U99" s="148"/>
      <c r="V99" s="148"/>
      <c r="W99" s="148"/>
      <c r="X99" s="148"/>
      <c r="Y99" s="479"/>
      <c r="Z99" s="479"/>
      <c r="AA99" s="479"/>
      <c r="AB99" s="479"/>
    </row>
    <row r="100" spans="1:28" x14ac:dyDescent="0.2">
      <c r="A100" s="139"/>
      <c r="B100" s="139"/>
      <c r="C100" s="477"/>
      <c r="D100" s="477"/>
      <c r="E100" s="133"/>
      <c r="F100" s="133"/>
      <c r="G100" s="133"/>
      <c r="H100" s="133"/>
      <c r="I100" s="133"/>
      <c r="J100" s="133"/>
      <c r="K100" s="133"/>
      <c r="L100" s="133"/>
      <c r="M100" s="149" t="s">
        <v>353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9"/>
      <c r="Z100" s="479"/>
      <c r="AA100" s="479"/>
      <c r="AB100" s="479"/>
    </row>
    <row r="101" spans="1:28" x14ac:dyDescent="0.2">
      <c r="A101" s="126" t="s">
        <v>354</v>
      </c>
      <c r="B101" s="139"/>
      <c r="C101" s="477"/>
      <c r="D101" s="477"/>
      <c r="E101" s="133"/>
      <c r="F101" s="669" t="s">
        <v>614</v>
      </c>
      <c r="G101" s="669"/>
      <c r="H101" s="149"/>
      <c r="I101" s="149"/>
      <c r="J101" s="133"/>
      <c r="K101" s="377"/>
      <c r="L101" s="377"/>
      <c r="M101" s="377"/>
      <c r="N101" s="377"/>
      <c r="O101" s="377"/>
      <c r="P101" s="133"/>
      <c r="Q101" s="133"/>
      <c r="R101" s="148"/>
      <c r="S101" s="148"/>
      <c r="T101" s="148"/>
      <c r="U101" s="148"/>
      <c r="V101" s="148"/>
      <c r="W101" s="148"/>
      <c r="X101" s="148"/>
      <c r="Y101" s="479"/>
      <c r="Z101" s="479"/>
      <c r="AA101" s="479"/>
      <c r="AB101" s="479"/>
    </row>
    <row r="102" spans="1:28" ht="25.5" x14ac:dyDescent="0.2">
      <c r="A102" s="134"/>
      <c r="B102" s="142" t="s">
        <v>326</v>
      </c>
      <c r="C102" s="130" t="s">
        <v>12</v>
      </c>
      <c r="D102" s="47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9"/>
      <c r="Z102" s="479"/>
      <c r="AA102" s="479"/>
      <c r="AB102" s="479"/>
    </row>
    <row r="103" spans="1:28" x14ac:dyDescent="0.2">
      <c r="A103" s="129" t="s">
        <v>50</v>
      </c>
      <c r="B103" s="129" t="s">
        <v>51</v>
      </c>
      <c r="C103" s="143" t="s">
        <v>327</v>
      </c>
      <c r="D103" s="477"/>
      <c r="E103" s="133"/>
      <c r="F103" s="128"/>
      <c r="G103" s="149"/>
      <c r="H103" s="149"/>
      <c r="I103" s="149"/>
      <c r="J103" s="149"/>
      <c r="K103" s="377"/>
      <c r="L103" s="377"/>
      <c r="M103" s="377"/>
      <c r="N103" s="377"/>
      <c r="O103" s="377"/>
      <c r="P103" s="133"/>
      <c r="Q103" s="133"/>
      <c r="R103" s="148"/>
      <c r="S103" s="148"/>
      <c r="T103" s="148"/>
      <c r="U103" s="148"/>
      <c r="V103" s="148"/>
      <c r="W103" s="148"/>
      <c r="X103" s="148"/>
      <c r="Y103" s="479"/>
      <c r="Z103" s="479"/>
      <c r="AA103" s="479"/>
      <c r="AB103" s="479"/>
    </row>
    <row r="104" spans="1:28" x14ac:dyDescent="0.2">
      <c r="A104" s="134" t="s">
        <v>355</v>
      </c>
      <c r="B104" s="132" t="s">
        <v>356</v>
      </c>
      <c r="C104" s="226">
        <v>979</v>
      </c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</row>
    <row r="105" spans="1:28" x14ac:dyDescent="0.2">
      <c r="A105" s="134" t="s">
        <v>357</v>
      </c>
      <c r="B105" s="132" t="s">
        <v>329</v>
      </c>
      <c r="C105" s="226">
        <v>1113</v>
      </c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</row>
    <row r="106" spans="1:28" x14ac:dyDescent="0.2">
      <c r="A106" s="124"/>
      <c r="B106" s="137"/>
      <c r="C106" s="138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</row>
    <row r="107" spans="1:28" x14ac:dyDescent="0.2">
      <c r="A107" s="126" t="s">
        <v>358</v>
      </c>
      <c r="B107" s="139"/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</row>
    <row r="108" spans="1:28" x14ac:dyDescent="0.2">
      <c r="A108" s="134" t="s">
        <v>359</v>
      </c>
      <c r="B108" s="150"/>
      <c r="C108" s="130" t="s">
        <v>12</v>
      </c>
      <c r="D108" s="477"/>
      <c r="E108" s="477"/>
      <c r="F108" s="108"/>
      <c r="G108" s="108"/>
      <c r="H108" s="656"/>
      <c r="I108" s="656"/>
      <c r="J108" s="656"/>
      <c r="K108" s="483"/>
      <c r="L108" s="657"/>
      <c r="M108" s="657"/>
      <c r="N108" s="656"/>
      <c r="O108" s="656"/>
      <c r="P108" s="656"/>
      <c r="Q108" s="656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</row>
    <row r="109" spans="1:28" x14ac:dyDescent="0.2">
      <c r="A109" s="134" t="s">
        <v>360</v>
      </c>
      <c r="B109" s="150"/>
      <c r="C109" s="228">
        <v>10</v>
      </c>
      <c r="D109" s="477"/>
      <c r="E109" s="477"/>
      <c r="F109" s="108"/>
      <c r="G109" s="108"/>
      <c r="H109" s="482"/>
      <c r="I109" s="482"/>
      <c r="J109" s="482"/>
      <c r="K109" s="483"/>
      <c r="L109" s="481"/>
      <c r="M109" s="481"/>
      <c r="N109" s="482"/>
      <c r="O109" s="482"/>
      <c r="P109" s="482"/>
      <c r="Q109" s="482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</row>
    <row r="110" spans="1:28" ht="12.75" customHeight="1" x14ac:dyDescent="0.2">
      <c r="A110" s="145" t="s">
        <v>361</v>
      </c>
      <c r="B110" s="150"/>
      <c r="C110" s="227">
        <v>2</v>
      </c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</row>
    <row r="111" spans="1:28" ht="24" customHeight="1" x14ac:dyDescent="0.2">
      <c r="A111" s="145" t="s">
        <v>362</v>
      </c>
      <c r="B111" s="150"/>
      <c r="C111" s="227"/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</row>
    <row r="112" spans="1:28" ht="12.75" customHeight="1" x14ac:dyDescent="0.2">
      <c r="A112" s="145" t="s">
        <v>363</v>
      </c>
      <c r="B112" s="150"/>
      <c r="C112" s="227">
        <v>14</v>
      </c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</row>
    <row r="113" spans="1:28" x14ac:dyDescent="0.2">
      <c r="A113" s="108"/>
      <c r="B113" s="108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7" right="0.7" top="0.75" bottom="0.75" header="0.3" footer="0.3"/>
  <pageSetup scale="50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7"/>
  <sheetViews>
    <sheetView zoomScale="80" zoomScaleNormal="80" workbookViewId="0">
      <selection activeCell="AG25" sqref="AG25"/>
    </sheetView>
  </sheetViews>
  <sheetFormatPr defaultRowHeight="12.75" x14ac:dyDescent="0.2"/>
  <cols>
    <col min="1" max="1" width="4.28515625" customWidth="1"/>
    <col min="2" max="2" width="29.71093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42578125" customWidth="1"/>
    <col min="29" max="29" width="4.140625" customWidth="1"/>
    <col min="30" max="30" width="5" customWidth="1"/>
    <col min="31" max="31" width="5.5703125" customWidth="1"/>
    <col min="32" max="32" width="4.7109375" customWidth="1"/>
    <col min="33" max="33" width="5.71093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604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8" t="s">
        <v>422</v>
      </c>
      <c r="T1" s="718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8"/>
      <c r="T2" s="718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94" t="s">
        <v>365</v>
      </c>
      <c r="B4" s="697" t="s">
        <v>384</v>
      </c>
      <c r="C4" s="700" t="s">
        <v>385</v>
      </c>
      <c r="D4" s="703" t="s">
        <v>386</v>
      </c>
      <c r="E4" s="704"/>
      <c r="F4" s="704"/>
      <c r="G4" s="704"/>
      <c r="H4" s="704"/>
      <c r="I4" s="705"/>
      <c r="J4" s="709" t="s">
        <v>387</v>
      </c>
      <c r="K4" s="710"/>
      <c r="L4" s="710"/>
      <c r="M4" s="710"/>
      <c r="N4" s="710"/>
      <c r="O4" s="711"/>
      <c r="P4" s="719" t="s">
        <v>388</v>
      </c>
      <c r="Q4" s="720"/>
      <c r="R4" s="720"/>
      <c r="S4" s="720"/>
      <c r="T4" s="720"/>
      <c r="U4" s="721"/>
      <c r="V4" s="725" t="s">
        <v>389</v>
      </c>
      <c r="W4" s="726"/>
      <c r="X4" s="726"/>
      <c r="Y4" s="726"/>
      <c r="Z4" s="726"/>
      <c r="AA4" s="727"/>
      <c r="AB4" s="709" t="s">
        <v>390</v>
      </c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32" t="s">
        <v>391</v>
      </c>
      <c r="AO4" s="733"/>
      <c r="AP4" s="733"/>
      <c r="AQ4" s="733"/>
      <c r="AR4" s="733"/>
      <c r="AS4" s="734"/>
      <c r="AT4" s="735" t="s">
        <v>392</v>
      </c>
      <c r="AU4" s="697"/>
      <c r="AV4" s="697"/>
      <c r="AW4" s="697"/>
      <c r="AX4" s="697"/>
      <c r="AY4" s="736"/>
    </row>
    <row r="5" spans="1:51" ht="33.75" customHeight="1" x14ac:dyDescent="0.2">
      <c r="A5" s="695"/>
      <c r="B5" s="698"/>
      <c r="C5" s="701"/>
      <c r="D5" s="706"/>
      <c r="E5" s="707"/>
      <c r="F5" s="707"/>
      <c r="G5" s="707"/>
      <c r="H5" s="707"/>
      <c r="I5" s="708"/>
      <c r="J5" s="712"/>
      <c r="K5" s="713"/>
      <c r="L5" s="713"/>
      <c r="M5" s="713"/>
      <c r="N5" s="713"/>
      <c r="O5" s="714"/>
      <c r="P5" s="722"/>
      <c r="Q5" s="723"/>
      <c r="R5" s="723"/>
      <c r="S5" s="723"/>
      <c r="T5" s="723"/>
      <c r="U5" s="724"/>
      <c r="V5" s="728"/>
      <c r="W5" s="729"/>
      <c r="X5" s="729"/>
      <c r="Y5" s="729"/>
      <c r="Z5" s="729"/>
      <c r="AA5" s="730"/>
      <c r="AB5" s="703" t="s">
        <v>393</v>
      </c>
      <c r="AC5" s="704"/>
      <c r="AD5" s="704"/>
      <c r="AE5" s="704"/>
      <c r="AF5" s="704"/>
      <c r="AG5" s="705"/>
      <c r="AH5" s="703" t="s">
        <v>295</v>
      </c>
      <c r="AI5" s="704"/>
      <c r="AJ5" s="704"/>
      <c r="AK5" s="704"/>
      <c r="AL5" s="704"/>
      <c r="AM5" s="705"/>
      <c r="AN5" s="706" t="s">
        <v>394</v>
      </c>
      <c r="AO5" s="707"/>
      <c r="AP5" s="707"/>
      <c r="AQ5" s="707"/>
      <c r="AR5" s="707"/>
      <c r="AS5" s="708"/>
      <c r="AT5" s="737"/>
      <c r="AU5" s="699"/>
      <c r="AV5" s="699"/>
      <c r="AW5" s="699"/>
      <c r="AX5" s="699"/>
      <c r="AY5" s="738"/>
    </row>
    <row r="6" spans="1:51" ht="12.75" customHeight="1" x14ac:dyDescent="0.2">
      <c r="A6" s="695"/>
      <c r="B6" s="698"/>
      <c r="C6" s="701"/>
      <c r="D6" s="715" t="s">
        <v>395</v>
      </c>
      <c r="E6" s="716" t="s">
        <v>396</v>
      </c>
      <c r="F6" s="716"/>
      <c r="G6" s="716"/>
      <c r="H6" s="716"/>
      <c r="I6" s="717"/>
      <c r="J6" s="715" t="s">
        <v>395</v>
      </c>
      <c r="K6" s="716" t="s">
        <v>396</v>
      </c>
      <c r="L6" s="716"/>
      <c r="M6" s="716"/>
      <c r="N6" s="716"/>
      <c r="O6" s="717"/>
      <c r="P6" s="715" t="s">
        <v>395</v>
      </c>
      <c r="Q6" s="716" t="s">
        <v>396</v>
      </c>
      <c r="R6" s="716"/>
      <c r="S6" s="716"/>
      <c r="T6" s="716"/>
      <c r="U6" s="717"/>
      <c r="V6" s="715" t="s">
        <v>395</v>
      </c>
      <c r="W6" s="716" t="s">
        <v>396</v>
      </c>
      <c r="X6" s="716"/>
      <c r="Y6" s="716"/>
      <c r="Z6" s="716"/>
      <c r="AA6" s="717"/>
      <c r="AB6" s="715" t="s">
        <v>395</v>
      </c>
      <c r="AC6" s="716" t="s">
        <v>396</v>
      </c>
      <c r="AD6" s="716"/>
      <c r="AE6" s="716"/>
      <c r="AF6" s="716"/>
      <c r="AG6" s="717"/>
      <c r="AH6" s="715" t="s">
        <v>395</v>
      </c>
      <c r="AI6" s="716" t="s">
        <v>396</v>
      </c>
      <c r="AJ6" s="716"/>
      <c r="AK6" s="716"/>
      <c r="AL6" s="716"/>
      <c r="AM6" s="717"/>
      <c r="AN6" s="715" t="s">
        <v>395</v>
      </c>
      <c r="AO6" s="716" t="s">
        <v>396</v>
      </c>
      <c r="AP6" s="716"/>
      <c r="AQ6" s="716"/>
      <c r="AR6" s="716"/>
      <c r="AS6" s="717"/>
      <c r="AT6" s="715" t="s">
        <v>395</v>
      </c>
      <c r="AU6" s="716" t="s">
        <v>396</v>
      </c>
      <c r="AV6" s="716"/>
      <c r="AW6" s="716"/>
      <c r="AX6" s="716"/>
      <c r="AY6" s="717"/>
    </row>
    <row r="7" spans="1:51" ht="24" customHeight="1" thickBot="1" x14ac:dyDescent="0.25">
      <c r="A7" s="696"/>
      <c r="B7" s="699"/>
      <c r="C7" s="702"/>
      <c r="D7" s="715"/>
      <c r="E7" s="175" t="s">
        <v>397</v>
      </c>
      <c r="F7" s="90" t="s">
        <v>398</v>
      </c>
      <c r="G7" s="90" t="s">
        <v>399</v>
      </c>
      <c r="H7" s="90" t="s">
        <v>400</v>
      </c>
      <c r="I7" s="176" t="s">
        <v>401</v>
      </c>
      <c r="J7" s="715"/>
      <c r="K7" s="175" t="s">
        <v>397</v>
      </c>
      <c r="L7" s="90" t="s">
        <v>398</v>
      </c>
      <c r="M7" s="90" t="s">
        <v>399</v>
      </c>
      <c r="N7" s="90" t="s">
        <v>400</v>
      </c>
      <c r="O7" s="176" t="s">
        <v>401</v>
      </c>
      <c r="P7" s="715"/>
      <c r="Q7" s="175" t="s">
        <v>397</v>
      </c>
      <c r="R7" s="90" t="s">
        <v>398</v>
      </c>
      <c r="S7" s="90" t="s">
        <v>399</v>
      </c>
      <c r="T7" s="90" t="s">
        <v>400</v>
      </c>
      <c r="U7" s="176" t="s">
        <v>401</v>
      </c>
      <c r="V7" s="715"/>
      <c r="W7" s="175" t="s">
        <v>397</v>
      </c>
      <c r="X7" s="90" t="s">
        <v>398</v>
      </c>
      <c r="Y7" s="90" t="s">
        <v>399</v>
      </c>
      <c r="Z7" s="90" t="s">
        <v>400</v>
      </c>
      <c r="AA7" s="176" t="s">
        <v>401</v>
      </c>
      <c r="AB7" s="715"/>
      <c r="AC7" s="175" t="s">
        <v>397</v>
      </c>
      <c r="AD7" s="90" t="s">
        <v>398</v>
      </c>
      <c r="AE7" s="90" t="s">
        <v>399</v>
      </c>
      <c r="AF7" s="90" t="s">
        <v>400</v>
      </c>
      <c r="AG7" s="176" t="s">
        <v>401</v>
      </c>
      <c r="AH7" s="715"/>
      <c r="AI7" s="175" t="s">
        <v>397</v>
      </c>
      <c r="AJ7" s="90" t="s">
        <v>398</v>
      </c>
      <c r="AK7" s="90" t="s">
        <v>399</v>
      </c>
      <c r="AL7" s="90" t="s">
        <v>400</v>
      </c>
      <c r="AM7" s="176" t="s">
        <v>401</v>
      </c>
      <c r="AN7" s="715"/>
      <c r="AO7" s="175" t="s">
        <v>397</v>
      </c>
      <c r="AP7" s="90" t="s">
        <v>398</v>
      </c>
      <c r="AQ7" s="90" t="s">
        <v>399</v>
      </c>
      <c r="AR7" s="90" t="s">
        <v>400</v>
      </c>
      <c r="AS7" s="176" t="s">
        <v>401</v>
      </c>
      <c r="AT7" s="715"/>
      <c r="AU7" s="175" t="s">
        <v>397</v>
      </c>
      <c r="AV7" s="90" t="s">
        <v>398</v>
      </c>
      <c r="AW7" s="90" t="s">
        <v>399</v>
      </c>
      <c r="AX7" s="90" t="s">
        <v>400</v>
      </c>
      <c r="AY7" s="176" t="s">
        <v>401</v>
      </c>
    </row>
    <row r="8" spans="1:51" x14ac:dyDescent="0.2">
      <c r="A8" s="177"/>
      <c r="B8" s="178" t="s">
        <v>379</v>
      </c>
      <c r="C8" s="179"/>
      <c r="D8" s="180">
        <f>E8+F8+G8+H8+I8</f>
        <v>29</v>
      </c>
      <c r="E8" s="157">
        <f>SUM(E9:E21)</f>
        <v>6</v>
      </c>
      <c r="F8" s="157">
        <f>SUM(F9:F21)</f>
        <v>2</v>
      </c>
      <c r="G8" s="157">
        <f>SUM(G9:G21)</f>
        <v>3</v>
      </c>
      <c r="H8" s="157">
        <f>SUM(H9:H21)</f>
        <v>4</v>
      </c>
      <c r="I8" s="181">
        <f>SUM(I9:I21)</f>
        <v>14</v>
      </c>
      <c r="J8" s="180">
        <f>K8+L8+M8+N8+O8</f>
        <v>164</v>
      </c>
      <c r="K8" s="157">
        <f>SUM(K9:K21)</f>
        <v>45</v>
      </c>
      <c r="L8" s="157">
        <f>SUM(L9:L21)</f>
        <v>5</v>
      </c>
      <c r="M8" s="157">
        <f>SUM(M9:M21)</f>
        <v>16</v>
      </c>
      <c r="N8" s="157">
        <f>SUM(N9:N21)</f>
        <v>68</v>
      </c>
      <c r="O8" s="181">
        <f>SUM(O9:O21)</f>
        <v>30</v>
      </c>
      <c r="P8" s="180">
        <f>Q8+R8+S8+T8+U8</f>
        <v>193</v>
      </c>
      <c r="Q8" s="157">
        <f>SUM(Q9:Q21)</f>
        <v>51</v>
      </c>
      <c r="R8" s="157">
        <f>SUM(R9:R21)</f>
        <v>7</v>
      </c>
      <c r="S8" s="157">
        <f>SUM(S9:S21)</f>
        <v>19</v>
      </c>
      <c r="T8" s="157">
        <f>SUM(T9:T21)</f>
        <v>72</v>
      </c>
      <c r="U8" s="181">
        <f>SUM(U9:U21)</f>
        <v>44</v>
      </c>
      <c r="V8" s="180">
        <f>W8+X8+Y8+Z8+AA8</f>
        <v>164</v>
      </c>
      <c r="W8" s="157">
        <f>SUM(W9:W21)</f>
        <v>44</v>
      </c>
      <c r="X8" s="157">
        <f>SUM(X9:X21)</f>
        <v>6</v>
      </c>
      <c r="Y8" s="157">
        <f>SUM(Y9:Y21)</f>
        <v>18</v>
      </c>
      <c r="Z8" s="157">
        <f>SUM(Z9:Z21)</f>
        <v>66</v>
      </c>
      <c r="AA8" s="181">
        <f>SUM(AA9:AA21)</f>
        <v>30</v>
      </c>
      <c r="AB8" s="180">
        <f>AC8+AD8+AE8+AF8+AG8</f>
        <v>144</v>
      </c>
      <c r="AC8" s="157">
        <f>SUM(AC9:AC21)</f>
        <v>31</v>
      </c>
      <c r="AD8" s="157">
        <f>SUM(AD9:AD21)</f>
        <v>3</v>
      </c>
      <c r="AE8" s="157">
        <f>SUM(AE9:AE21)</f>
        <v>18</v>
      </c>
      <c r="AF8" s="157">
        <f>SUM(AF9:AF21)</f>
        <v>64</v>
      </c>
      <c r="AG8" s="181">
        <f>SUM(AG9:AG21)</f>
        <v>28</v>
      </c>
      <c r="AH8" s="180">
        <f>AI8+AJ8+AK8+AL8+AM8</f>
        <v>20</v>
      </c>
      <c r="AI8" s="157">
        <f>SUM(AI9:AI21)</f>
        <v>13</v>
      </c>
      <c r="AJ8" s="157">
        <f>SUM(AJ9:AJ21)</f>
        <v>3</v>
      </c>
      <c r="AK8" s="157">
        <f>SUM(AK9:AK21)</f>
        <v>0</v>
      </c>
      <c r="AL8" s="157">
        <f>SUM(AL9:AL21)</f>
        <v>2</v>
      </c>
      <c r="AM8" s="181">
        <f>SUM(AM9:AM21)</f>
        <v>2</v>
      </c>
      <c r="AN8" s="180">
        <f>AO8+AP8+AQ8+AR8+AS8</f>
        <v>138</v>
      </c>
      <c r="AO8" s="157">
        <f>SUM(AO9:AO21)</f>
        <v>39</v>
      </c>
      <c r="AP8" s="157">
        <f>SUM(AP9:AP21)</f>
        <v>4</v>
      </c>
      <c r="AQ8" s="157">
        <f>SUM(AQ9:AQ21)</f>
        <v>18</v>
      </c>
      <c r="AR8" s="157">
        <f>SUM(AR9:AR21)</f>
        <v>63</v>
      </c>
      <c r="AS8" s="181">
        <f>SUM(AS9:AS21)</f>
        <v>14</v>
      </c>
      <c r="AT8" s="180">
        <f>AU8+AV8+AW8+AX8+AY8</f>
        <v>29</v>
      </c>
      <c r="AU8" s="157">
        <f>SUM(AU9:AU21)</f>
        <v>7</v>
      </c>
      <c r="AV8" s="157">
        <f>SUM(AV9:AV21)</f>
        <v>1</v>
      </c>
      <c r="AW8" s="157">
        <f>SUM(AW9:AW21)</f>
        <v>1</v>
      </c>
      <c r="AX8" s="157">
        <f>SUM(AX9:AX21)</f>
        <v>6</v>
      </c>
      <c r="AY8" s="181">
        <f>SUM(AY9:AY21)</f>
        <v>14</v>
      </c>
    </row>
    <row r="9" spans="1:51" x14ac:dyDescent="0.2">
      <c r="A9" s="154"/>
      <c r="B9" s="182" t="s">
        <v>595</v>
      </c>
      <c r="C9" s="154" t="s">
        <v>602</v>
      </c>
      <c r="D9" s="180">
        <f t="shared" ref="D9:D21" si="0">E9+F9+G9+H9+I9</f>
        <v>23</v>
      </c>
      <c r="E9" s="183">
        <v>6</v>
      </c>
      <c r="F9" s="92">
        <v>2</v>
      </c>
      <c r="G9" s="92">
        <v>3</v>
      </c>
      <c r="H9" s="92">
        <v>2</v>
      </c>
      <c r="I9" s="159">
        <v>10</v>
      </c>
      <c r="J9" s="180">
        <f t="shared" ref="J9:J21" si="1">K9+L9+M9+N9+O9</f>
        <v>83</v>
      </c>
      <c r="K9" s="184">
        <v>22</v>
      </c>
      <c r="L9" s="92"/>
      <c r="M9" s="92">
        <v>8</v>
      </c>
      <c r="N9" s="92">
        <v>39</v>
      </c>
      <c r="O9" s="159">
        <v>14</v>
      </c>
      <c r="P9" s="180">
        <f>Q9+R9+S9+T9+U9</f>
        <v>106</v>
      </c>
      <c r="Q9" s="156">
        <f>E9+K9</f>
        <v>28</v>
      </c>
      <c r="R9" s="156">
        <f t="shared" ref="R9:U18" si="2">F9+L9</f>
        <v>2</v>
      </c>
      <c r="S9" s="156">
        <f t="shared" si="2"/>
        <v>11</v>
      </c>
      <c r="T9" s="156">
        <f t="shared" si="2"/>
        <v>41</v>
      </c>
      <c r="U9" s="158">
        <f t="shared" si="2"/>
        <v>24</v>
      </c>
      <c r="V9" s="180">
        <f t="shared" ref="V9:V21" si="3">W9+X9+Y9+Z9+AA9</f>
        <v>99</v>
      </c>
      <c r="W9" s="156">
        <f>AC9+AI9</f>
        <v>25</v>
      </c>
      <c r="X9" s="156">
        <f>AD9+AJ9</f>
        <v>2</v>
      </c>
      <c r="Y9" s="156">
        <f>AE9+AK9</f>
        <v>10</v>
      </c>
      <c r="Z9" s="156">
        <f>AF9+AL9</f>
        <v>38</v>
      </c>
      <c r="AA9" s="158">
        <f>AG9+AM9</f>
        <v>24</v>
      </c>
      <c r="AB9" s="180">
        <f t="shared" ref="AB9:AB21" si="4">AC9+AD9+AE9+AF9+AG9</f>
        <v>92</v>
      </c>
      <c r="AC9" s="92">
        <v>21</v>
      </c>
      <c r="AD9" s="92">
        <v>1</v>
      </c>
      <c r="AE9" s="92">
        <v>10</v>
      </c>
      <c r="AF9" s="92">
        <v>38</v>
      </c>
      <c r="AG9" s="159">
        <v>22</v>
      </c>
      <c r="AH9" s="180">
        <f t="shared" ref="AH9:AH21" si="5">AI9+AJ9+AK9+AL9+AM9</f>
        <v>7</v>
      </c>
      <c r="AI9" s="92">
        <v>4</v>
      </c>
      <c r="AJ9" s="92">
        <v>1</v>
      </c>
      <c r="AK9" s="92"/>
      <c r="AL9" s="92"/>
      <c r="AM9" s="159">
        <v>2</v>
      </c>
      <c r="AN9" s="180">
        <f t="shared" ref="AN9:AN21" si="6">AO9+AP9+AQ9+AR9+AS9</f>
        <v>84</v>
      </c>
      <c r="AO9" s="92">
        <v>21</v>
      </c>
      <c r="AP9" s="92">
        <v>1</v>
      </c>
      <c r="AQ9" s="92">
        <v>10</v>
      </c>
      <c r="AR9" s="92">
        <v>38</v>
      </c>
      <c r="AS9" s="159">
        <v>14</v>
      </c>
      <c r="AT9" s="180">
        <f t="shared" ref="AT9:AT21" si="7">AU9+AV9+AW9+AX9+AY9</f>
        <v>7</v>
      </c>
      <c r="AU9" s="156">
        <f>Q9-W9</f>
        <v>3</v>
      </c>
      <c r="AV9" s="156">
        <f>R9-X9</f>
        <v>0</v>
      </c>
      <c r="AW9" s="156">
        <f>S9-Y9</f>
        <v>1</v>
      </c>
      <c r="AX9" s="156">
        <f>T9-Z9</f>
        <v>3</v>
      </c>
      <c r="AY9" s="158">
        <f>U9-AA9</f>
        <v>0</v>
      </c>
    </row>
    <row r="10" spans="1:51" x14ac:dyDescent="0.2">
      <c r="A10" s="154"/>
      <c r="B10" s="182" t="s">
        <v>596</v>
      </c>
      <c r="C10" s="154" t="s">
        <v>603</v>
      </c>
      <c r="D10" s="180">
        <f t="shared" si="0"/>
        <v>6</v>
      </c>
      <c r="E10" s="183"/>
      <c r="F10" s="92"/>
      <c r="G10" s="92"/>
      <c r="H10" s="92">
        <v>2</v>
      </c>
      <c r="I10" s="159">
        <v>4</v>
      </c>
      <c r="J10" s="180">
        <f t="shared" si="1"/>
        <v>81</v>
      </c>
      <c r="K10" s="184">
        <v>23</v>
      </c>
      <c r="L10" s="92">
        <v>5</v>
      </c>
      <c r="M10" s="92">
        <v>8</v>
      </c>
      <c r="N10" s="92">
        <v>29</v>
      </c>
      <c r="O10" s="159">
        <v>16</v>
      </c>
      <c r="P10" s="180">
        <f t="shared" ref="P10:P21" si="8">Q10+R10+S10+T10+U10</f>
        <v>87</v>
      </c>
      <c r="Q10" s="156">
        <f t="shared" ref="Q10:Q21" si="9">E10+K10</f>
        <v>23</v>
      </c>
      <c r="R10" s="156">
        <f t="shared" si="2"/>
        <v>5</v>
      </c>
      <c r="S10" s="156">
        <f t="shared" si="2"/>
        <v>8</v>
      </c>
      <c r="T10" s="156">
        <f t="shared" si="2"/>
        <v>31</v>
      </c>
      <c r="U10" s="158">
        <f t="shared" si="2"/>
        <v>20</v>
      </c>
      <c r="V10" s="180">
        <f t="shared" si="3"/>
        <v>65</v>
      </c>
      <c r="W10" s="156">
        <f>AC10+AI10</f>
        <v>19</v>
      </c>
      <c r="X10" s="156">
        <f t="shared" ref="W10:AA21" si="10">AD10+AJ10</f>
        <v>4</v>
      </c>
      <c r="Y10" s="156">
        <f t="shared" si="10"/>
        <v>8</v>
      </c>
      <c r="Z10" s="156">
        <f t="shared" si="10"/>
        <v>28</v>
      </c>
      <c r="AA10" s="158">
        <f t="shared" si="10"/>
        <v>6</v>
      </c>
      <c r="AB10" s="180">
        <f t="shared" si="4"/>
        <v>52</v>
      </c>
      <c r="AC10" s="92">
        <v>10</v>
      </c>
      <c r="AD10" s="92">
        <v>2</v>
      </c>
      <c r="AE10" s="92">
        <v>8</v>
      </c>
      <c r="AF10" s="92">
        <v>26</v>
      </c>
      <c r="AG10" s="159">
        <v>6</v>
      </c>
      <c r="AH10" s="180">
        <f t="shared" si="5"/>
        <v>13</v>
      </c>
      <c r="AI10" s="92">
        <v>9</v>
      </c>
      <c r="AJ10" s="92">
        <v>2</v>
      </c>
      <c r="AK10" s="92"/>
      <c r="AL10" s="92">
        <v>2</v>
      </c>
      <c r="AM10" s="159"/>
      <c r="AN10" s="180">
        <f t="shared" si="6"/>
        <v>54</v>
      </c>
      <c r="AO10" s="92">
        <v>18</v>
      </c>
      <c r="AP10" s="92">
        <v>3</v>
      </c>
      <c r="AQ10" s="92">
        <v>8</v>
      </c>
      <c r="AR10" s="92">
        <v>25</v>
      </c>
      <c r="AS10" s="159"/>
      <c r="AT10" s="180">
        <f t="shared" si="7"/>
        <v>22</v>
      </c>
      <c r="AU10" s="156">
        <f t="shared" ref="AU10:AY21" si="11">Q10-W10</f>
        <v>4</v>
      </c>
      <c r="AV10" s="156">
        <f t="shared" si="11"/>
        <v>1</v>
      </c>
      <c r="AW10" s="156">
        <f t="shared" si="11"/>
        <v>0</v>
      </c>
      <c r="AX10" s="156">
        <f t="shared" si="11"/>
        <v>3</v>
      </c>
      <c r="AY10" s="158">
        <f t="shared" si="11"/>
        <v>14</v>
      </c>
    </row>
    <row r="11" spans="1:51" x14ac:dyDescent="0.2">
      <c r="A11" s="154"/>
      <c r="B11" s="182"/>
      <c r="C11" s="154"/>
      <c r="D11" s="180">
        <f t="shared" si="0"/>
        <v>0</v>
      </c>
      <c r="E11" s="183"/>
      <c r="F11" s="92"/>
      <c r="G11" s="92"/>
      <c r="H11" s="92"/>
      <c r="I11" s="159"/>
      <c r="J11" s="180">
        <f t="shared" si="1"/>
        <v>0</v>
      </c>
      <c r="K11" s="184"/>
      <c r="L11" s="92"/>
      <c r="M11" s="92"/>
      <c r="N11" s="92"/>
      <c r="O11" s="159"/>
      <c r="P11" s="180">
        <f t="shared" si="8"/>
        <v>0</v>
      </c>
      <c r="Q11" s="156">
        <f t="shared" si="9"/>
        <v>0</v>
      </c>
      <c r="R11" s="156">
        <f t="shared" si="2"/>
        <v>0</v>
      </c>
      <c r="S11" s="156">
        <f t="shared" si="2"/>
        <v>0</v>
      </c>
      <c r="T11" s="156">
        <f t="shared" si="2"/>
        <v>0</v>
      </c>
      <c r="U11" s="158">
        <f t="shared" si="2"/>
        <v>0</v>
      </c>
      <c r="V11" s="180">
        <f>W11+X11+Y11+Z11+AA11</f>
        <v>0</v>
      </c>
      <c r="W11" s="156">
        <f t="shared" si="10"/>
        <v>0</v>
      </c>
      <c r="X11" s="156">
        <f t="shared" si="10"/>
        <v>0</v>
      </c>
      <c r="Y11" s="156">
        <f t="shared" si="10"/>
        <v>0</v>
      </c>
      <c r="Z11" s="156">
        <f t="shared" si="10"/>
        <v>0</v>
      </c>
      <c r="AA11" s="158">
        <f t="shared" si="10"/>
        <v>0</v>
      </c>
      <c r="AB11" s="180">
        <f>AC11+AD11+AE11+AF11+AG11</f>
        <v>0</v>
      </c>
      <c r="AC11" s="92"/>
      <c r="AD11" s="92"/>
      <c r="AE11" s="92"/>
      <c r="AF11" s="92"/>
      <c r="AG11" s="159"/>
      <c r="AH11" s="180">
        <f t="shared" si="5"/>
        <v>0</v>
      </c>
      <c r="AI11" s="92"/>
      <c r="AJ11" s="92"/>
      <c r="AK11" s="92"/>
      <c r="AL11" s="92"/>
      <c r="AM11" s="159"/>
      <c r="AN11" s="180">
        <f t="shared" si="6"/>
        <v>0</v>
      </c>
      <c r="AO11" s="92"/>
      <c r="AP11" s="92"/>
      <c r="AQ11" s="92"/>
      <c r="AR11" s="92"/>
      <c r="AS11" s="159"/>
      <c r="AT11" s="180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x14ac:dyDescent="0.2">
      <c r="A12" s="154"/>
      <c r="B12" s="182"/>
      <c r="C12" s="154"/>
      <c r="D12" s="180">
        <f t="shared" si="0"/>
        <v>0</v>
      </c>
      <c r="E12" s="183"/>
      <c r="F12" s="92"/>
      <c r="G12" s="92"/>
      <c r="H12" s="92"/>
      <c r="I12" s="159"/>
      <c r="J12" s="180">
        <f t="shared" si="1"/>
        <v>0</v>
      </c>
      <c r="K12" s="184"/>
      <c r="L12" s="92"/>
      <c r="M12" s="92"/>
      <c r="N12" s="92"/>
      <c r="O12" s="159"/>
      <c r="P12" s="180">
        <f t="shared" si="8"/>
        <v>0</v>
      </c>
      <c r="Q12" s="156">
        <f t="shared" si="9"/>
        <v>0</v>
      </c>
      <c r="R12" s="156">
        <f t="shared" si="2"/>
        <v>0</v>
      </c>
      <c r="S12" s="156">
        <f t="shared" si="2"/>
        <v>0</v>
      </c>
      <c r="T12" s="156">
        <f t="shared" si="2"/>
        <v>0</v>
      </c>
      <c r="U12" s="158">
        <f t="shared" si="2"/>
        <v>0</v>
      </c>
      <c r="V12" s="180">
        <f t="shared" si="3"/>
        <v>0</v>
      </c>
      <c r="W12" s="156">
        <f t="shared" si="10"/>
        <v>0</v>
      </c>
      <c r="X12" s="156">
        <f t="shared" si="10"/>
        <v>0</v>
      </c>
      <c r="Y12" s="156">
        <f t="shared" si="10"/>
        <v>0</v>
      </c>
      <c r="Z12" s="156">
        <f t="shared" si="10"/>
        <v>0</v>
      </c>
      <c r="AA12" s="158">
        <f t="shared" si="10"/>
        <v>0</v>
      </c>
      <c r="AB12" s="180">
        <f t="shared" si="4"/>
        <v>0</v>
      </c>
      <c r="AC12" s="92"/>
      <c r="AD12" s="92"/>
      <c r="AE12" s="92"/>
      <c r="AF12" s="92"/>
      <c r="AG12" s="159"/>
      <c r="AH12" s="180">
        <f t="shared" si="5"/>
        <v>0</v>
      </c>
      <c r="AI12" s="92"/>
      <c r="AJ12" s="92"/>
      <c r="AK12" s="92"/>
      <c r="AL12" s="92"/>
      <c r="AM12" s="159"/>
      <c r="AN12" s="180">
        <f t="shared" si="6"/>
        <v>0</v>
      </c>
      <c r="AO12" s="92"/>
      <c r="AP12" s="92"/>
      <c r="AQ12" s="92"/>
      <c r="AR12" s="92"/>
      <c r="AS12" s="159"/>
      <c r="AT12" s="180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/>
      <c r="B13" s="182"/>
      <c r="C13" s="154"/>
      <c r="D13" s="180">
        <f t="shared" si="0"/>
        <v>0</v>
      </c>
      <c r="E13" s="183"/>
      <c r="F13" s="92"/>
      <c r="G13" s="92"/>
      <c r="H13" s="92"/>
      <c r="I13" s="159"/>
      <c r="J13" s="180">
        <f t="shared" si="1"/>
        <v>0</v>
      </c>
      <c r="K13" s="184"/>
      <c r="L13" s="92"/>
      <c r="M13" s="92"/>
      <c r="N13" s="92"/>
      <c r="O13" s="159"/>
      <c r="P13" s="180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0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0">
        <f t="shared" si="4"/>
        <v>0</v>
      </c>
      <c r="AC13" s="92"/>
      <c r="AD13" s="92"/>
      <c r="AE13" s="92"/>
      <c r="AF13" s="92"/>
      <c r="AG13" s="159"/>
      <c r="AH13" s="180">
        <f t="shared" si="5"/>
        <v>0</v>
      </c>
      <c r="AI13" s="92"/>
      <c r="AJ13" s="92"/>
      <c r="AK13" s="92"/>
      <c r="AL13" s="92"/>
      <c r="AM13" s="159"/>
      <c r="AN13" s="180">
        <f t="shared" si="6"/>
        <v>0</v>
      </c>
      <c r="AO13" s="92"/>
      <c r="AP13" s="92"/>
      <c r="AQ13" s="92"/>
      <c r="AR13" s="92"/>
      <c r="AS13" s="159"/>
      <c r="AT13" s="180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2"/>
      <c r="C14" s="154"/>
      <c r="D14" s="180">
        <f t="shared" si="0"/>
        <v>0</v>
      </c>
      <c r="E14" s="183"/>
      <c r="F14" s="92"/>
      <c r="G14" s="92"/>
      <c r="H14" s="92"/>
      <c r="I14" s="159"/>
      <c r="J14" s="180">
        <f>K14+L14+M14+N14+O14</f>
        <v>0</v>
      </c>
      <c r="K14" s="184"/>
      <c r="L14" s="92"/>
      <c r="M14" s="92"/>
      <c r="N14" s="92"/>
      <c r="O14" s="159"/>
      <c r="P14" s="180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0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0">
        <f t="shared" si="4"/>
        <v>0</v>
      </c>
      <c r="AC14" s="92"/>
      <c r="AD14" s="92"/>
      <c r="AE14" s="92"/>
      <c r="AF14" s="92"/>
      <c r="AG14" s="159"/>
      <c r="AH14" s="180">
        <f t="shared" si="5"/>
        <v>0</v>
      </c>
      <c r="AI14" s="92"/>
      <c r="AJ14" s="92"/>
      <c r="AK14" s="92"/>
      <c r="AL14" s="92"/>
      <c r="AM14" s="159"/>
      <c r="AN14" s="180">
        <f t="shared" si="6"/>
        <v>0</v>
      </c>
      <c r="AO14" s="92"/>
      <c r="AP14" s="92"/>
      <c r="AQ14" s="92"/>
      <c r="AR14" s="92"/>
      <c r="AS14" s="159"/>
      <c r="AT14" s="180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2"/>
      <c r="C15" s="154"/>
      <c r="D15" s="180">
        <f t="shared" si="0"/>
        <v>0</v>
      </c>
      <c r="E15" s="183"/>
      <c r="F15" s="92"/>
      <c r="G15" s="92"/>
      <c r="H15" s="92"/>
      <c r="I15" s="159"/>
      <c r="J15" s="180">
        <f t="shared" si="1"/>
        <v>0</v>
      </c>
      <c r="K15" s="184"/>
      <c r="L15" s="92"/>
      <c r="M15" s="92"/>
      <c r="N15" s="92"/>
      <c r="O15" s="159"/>
      <c r="P15" s="180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0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0">
        <f t="shared" si="4"/>
        <v>0</v>
      </c>
      <c r="AC15" s="92"/>
      <c r="AD15" s="92"/>
      <c r="AE15" s="92"/>
      <c r="AF15" s="92"/>
      <c r="AG15" s="159"/>
      <c r="AH15" s="180">
        <f t="shared" si="5"/>
        <v>0</v>
      </c>
      <c r="AI15" s="92"/>
      <c r="AJ15" s="92"/>
      <c r="AK15" s="92"/>
      <c r="AL15" s="92"/>
      <c r="AM15" s="159"/>
      <c r="AN15" s="180">
        <f t="shared" si="6"/>
        <v>0</v>
      </c>
      <c r="AO15" s="92"/>
      <c r="AP15" s="92"/>
      <c r="AQ15" s="92"/>
      <c r="AR15" s="92"/>
      <c r="AS15" s="159"/>
      <c r="AT15" s="180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2"/>
      <c r="C16" s="154"/>
      <c r="D16" s="180">
        <f t="shared" ref="D16" si="12">E16+F16+G16+H16+I16</f>
        <v>0</v>
      </c>
      <c r="E16" s="183"/>
      <c r="F16" s="92"/>
      <c r="G16" s="92"/>
      <c r="H16" s="92"/>
      <c r="I16" s="159"/>
      <c r="J16" s="180">
        <f t="shared" ref="J16" si="13">K16+L16+M16+N16+O16</f>
        <v>0</v>
      </c>
      <c r="K16" s="184"/>
      <c r="L16" s="92"/>
      <c r="M16" s="92"/>
      <c r="N16" s="92"/>
      <c r="O16" s="159"/>
      <c r="P16" s="180">
        <f t="shared" ref="P16" si="14">Q16+R16+S16+T16+U16</f>
        <v>0</v>
      </c>
      <c r="Q16" s="156">
        <f t="shared" ref="Q16" si="15">E16+K16</f>
        <v>0</v>
      </c>
      <c r="R16" s="156">
        <f t="shared" ref="R16" si="16">F16+L16</f>
        <v>0</v>
      </c>
      <c r="S16" s="156">
        <f t="shared" ref="S16" si="17">G16+M16</f>
        <v>0</v>
      </c>
      <c r="T16" s="156">
        <f t="shared" ref="T16" si="18">H16+N16</f>
        <v>0</v>
      </c>
      <c r="U16" s="158">
        <f t="shared" ref="U16" si="19">I16+O16</f>
        <v>0</v>
      </c>
      <c r="V16" s="180">
        <f t="shared" ref="V16" si="20">W16+X16+Y16+Z16+AA16</f>
        <v>0</v>
      </c>
      <c r="W16" s="156">
        <f t="shared" ref="W16" si="21">AC16+AI16</f>
        <v>0</v>
      </c>
      <c r="X16" s="156">
        <f t="shared" ref="X16" si="22">AD16+AJ16</f>
        <v>0</v>
      </c>
      <c r="Y16" s="156">
        <f t="shared" ref="Y16" si="23">AE16+AK16</f>
        <v>0</v>
      </c>
      <c r="Z16" s="156">
        <f t="shared" ref="Z16" si="24">AF16+AL16</f>
        <v>0</v>
      </c>
      <c r="AA16" s="158">
        <f t="shared" ref="AA16" si="25">AG16+AM16</f>
        <v>0</v>
      </c>
      <c r="AB16" s="180">
        <f t="shared" ref="AB16" si="26">AC16+AD16+AE16+AF16+AG16</f>
        <v>0</v>
      </c>
      <c r="AC16" s="92"/>
      <c r="AD16" s="92"/>
      <c r="AE16" s="92"/>
      <c r="AF16" s="92"/>
      <c r="AG16" s="159"/>
      <c r="AH16" s="180">
        <f t="shared" ref="AH16" si="27">AI16+AJ16+AK16+AL16+AM16</f>
        <v>0</v>
      </c>
      <c r="AI16" s="92"/>
      <c r="AJ16" s="92"/>
      <c r="AK16" s="92"/>
      <c r="AL16" s="92"/>
      <c r="AM16" s="159"/>
      <c r="AN16" s="180">
        <f t="shared" ref="AN16" si="28">AO16+AP16+AQ16+AR16+AS16</f>
        <v>0</v>
      </c>
      <c r="AO16" s="92"/>
      <c r="AP16" s="92"/>
      <c r="AQ16" s="92"/>
      <c r="AR16" s="92"/>
      <c r="AS16" s="159"/>
      <c r="AT16" s="180">
        <f t="shared" ref="AT16" si="29">AU16+AV16+AW16+AX16+AY16</f>
        <v>0</v>
      </c>
      <c r="AU16" s="156">
        <f t="shared" ref="AU16" si="30">Q16-W16</f>
        <v>0</v>
      </c>
      <c r="AV16" s="156">
        <f t="shared" ref="AV16" si="31">R16-X16</f>
        <v>0</v>
      </c>
      <c r="AW16" s="156">
        <f t="shared" ref="AW16" si="32">S16-Y16</f>
        <v>0</v>
      </c>
      <c r="AX16" s="156">
        <f t="shared" ref="AX16" si="33">T16-Z16</f>
        <v>0</v>
      </c>
      <c r="AY16" s="158">
        <f t="shared" ref="AY16" si="34">U16-AA16</f>
        <v>0</v>
      </c>
    </row>
    <row r="17" spans="1:51" x14ac:dyDescent="0.2">
      <c r="A17" s="154"/>
      <c r="B17" s="182"/>
      <c r="C17" s="154"/>
      <c r="D17" s="180">
        <f t="shared" si="0"/>
        <v>0</v>
      </c>
      <c r="E17" s="92"/>
      <c r="F17" s="92"/>
      <c r="G17" s="92"/>
      <c r="H17" s="92"/>
      <c r="I17" s="159"/>
      <c r="J17" s="180">
        <f t="shared" si="1"/>
        <v>0</v>
      </c>
      <c r="K17" s="184"/>
      <c r="L17" s="92"/>
      <c r="M17" s="92"/>
      <c r="N17" s="92"/>
      <c r="O17" s="159"/>
      <c r="P17" s="180">
        <f t="shared" si="8"/>
        <v>0</v>
      </c>
      <c r="Q17" s="156">
        <f t="shared" si="9"/>
        <v>0</v>
      </c>
      <c r="R17" s="156">
        <f t="shared" si="2"/>
        <v>0</v>
      </c>
      <c r="S17" s="156">
        <f t="shared" si="2"/>
        <v>0</v>
      </c>
      <c r="T17" s="156">
        <f t="shared" si="2"/>
        <v>0</v>
      </c>
      <c r="U17" s="158">
        <f t="shared" si="2"/>
        <v>0</v>
      </c>
      <c r="V17" s="180">
        <f t="shared" si="3"/>
        <v>0</v>
      </c>
      <c r="W17" s="156">
        <f t="shared" si="10"/>
        <v>0</v>
      </c>
      <c r="X17" s="156">
        <f t="shared" si="10"/>
        <v>0</v>
      </c>
      <c r="Y17" s="156">
        <f t="shared" si="10"/>
        <v>0</v>
      </c>
      <c r="Z17" s="156">
        <f t="shared" si="10"/>
        <v>0</v>
      </c>
      <c r="AA17" s="158">
        <f t="shared" si="10"/>
        <v>0</v>
      </c>
      <c r="AB17" s="180">
        <f t="shared" si="4"/>
        <v>0</v>
      </c>
      <c r="AC17" s="92"/>
      <c r="AD17" s="92"/>
      <c r="AE17" s="92"/>
      <c r="AF17" s="92"/>
      <c r="AG17" s="159"/>
      <c r="AH17" s="180">
        <f t="shared" si="5"/>
        <v>0</v>
      </c>
      <c r="AI17" s="92"/>
      <c r="AJ17" s="92"/>
      <c r="AK17" s="92"/>
      <c r="AL17" s="92"/>
      <c r="AM17" s="159"/>
      <c r="AN17" s="180">
        <f t="shared" si="6"/>
        <v>0</v>
      </c>
      <c r="AO17" s="92"/>
      <c r="AP17" s="92"/>
      <c r="AQ17" s="92"/>
      <c r="AR17" s="92"/>
      <c r="AS17" s="159"/>
      <c r="AT17" s="180">
        <f t="shared" si="7"/>
        <v>0</v>
      </c>
      <c r="AU17" s="156">
        <f t="shared" si="11"/>
        <v>0</v>
      </c>
      <c r="AV17" s="156">
        <f t="shared" si="11"/>
        <v>0</v>
      </c>
      <c r="AW17" s="156">
        <f t="shared" si="11"/>
        <v>0</v>
      </c>
      <c r="AX17" s="156">
        <f t="shared" si="11"/>
        <v>0</v>
      </c>
      <c r="AY17" s="158">
        <f t="shared" si="11"/>
        <v>0</v>
      </c>
    </row>
    <row r="18" spans="1:51" x14ac:dyDescent="0.2">
      <c r="A18" s="154"/>
      <c r="B18" s="182"/>
      <c r="C18" s="154"/>
      <c r="D18" s="180">
        <f t="shared" si="0"/>
        <v>0</v>
      </c>
      <c r="E18" s="92"/>
      <c r="F18" s="92"/>
      <c r="G18" s="92"/>
      <c r="H18" s="92"/>
      <c r="I18" s="159"/>
      <c r="J18" s="180">
        <f t="shared" si="1"/>
        <v>0</v>
      </c>
      <c r="K18" s="184"/>
      <c r="L18" s="92"/>
      <c r="M18" s="92"/>
      <c r="N18" s="92"/>
      <c r="O18" s="159"/>
      <c r="P18" s="180">
        <f t="shared" si="8"/>
        <v>0</v>
      </c>
      <c r="Q18" s="156">
        <f t="shared" si="9"/>
        <v>0</v>
      </c>
      <c r="R18" s="156">
        <f t="shared" si="2"/>
        <v>0</v>
      </c>
      <c r="S18" s="156">
        <f t="shared" si="2"/>
        <v>0</v>
      </c>
      <c r="T18" s="156">
        <f t="shared" si="2"/>
        <v>0</v>
      </c>
      <c r="U18" s="158">
        <f t="shared" si="2"/>
        <v>0</v>
      </c>
      <c r="V18" s="180">
        <f t="shared" si="3"/>
        <v>0</v>
      </c>
      <c r="W18" s="156">
        <f t="shared" si="10"/>
        <v>0</v>
      </c>
      <c r="X18" s="156">
        <f t="shared" si="10"/>
        <v>0</v>
      </c>
      <c r="Y18" s="156">
        <f t="shared" si="10"/>
        <v>0</v>
      </c>
      <c r="Z18" s="156">
        <f t="shared" si="10"/>
        <v>0</v>
      </c>
      <c r="AA18" s="158">
        <f t="shared" si="10"/>
        <v>0</v>
      </c>
      <c r="AB18" s="180">
        <f t="shared" si="4"/>
        <v>0</v>
      </c>
      <c r="AC18" s="92"/>
      <c r="AD18" s="92"/>
      <c r="AE18" s="92"/>
      <c r="AF18" s="92"/>
      <c r="AG18" s="159"/>
      <c r="AH18" s="180">
        <f t="shared" si="5"/>
        <v>0</v>
      </c>
      <c r="AI18" s="92"/>
      <c r="AJ18" s="92"/>
      <c r="AK18" s="92"/>
      <c r="AL18" s="92"/>
      <c r="AM18" s="159"/>
      <c r="AN18" s="180">
        <f t="shared" si="6"/>
        <v>0</v>
      </c>
      <c r="AO18" s="92"/>
      <c r="AP18" s="92"/>
      <c r="AQ18" s="92"/>
      <c r="AR18" s="92"/>
      <c r="AS18" s="159"/>
      <c r="AT18" s="180">
        <f t="shared" si="7"/>
        <v>0</v>
      </c>
      <c r="AU18" s="156">
        <f t="shared" si="11"/>
        <v>0</v>
      </c>
      <c r="AV18" s="156">
        <f t="shared" si="11"/>
        <v>0</v>
      </c>
      <c r="AW18" s="156">
        <f t="shared" si="11"/>
        <v>0</v>
      </c>
      <c r="AX18" s="156">
        <f t="shared" si="11"/>
        <v>0</v>
      </c>
      <c r="AY18" s="158">
        <f t="shared" si="11"/>
        <v>0</v>
      </c>
    </row>
    <row r="19" spans="1:51" x14ac:dyDescent="0.2">
      <c r="A19" s="154"/>
      <c r="B19" s="182"/>
      <c r="C19" s="154"/>
      <c r="D19" s="180">
        <f t="shared" si="0"/>
        <v>0</v>
      </c>
      <c r="E19" s="92"/>
      <c r="F19" s="92"/>
      <c r="G19" s="92"/>
      <c r="H19" s="92"/>
      <c r="I19" s="159"/>
      <c r="J19" s="180">
        <f t="shared" si="1"/>
        <v>0</v>
      </c>
      <c r="K19" s="184"/>
      <c r="L19" s="92"/>
      <c r="M19" s="92"/>
      <c r="N19" s="92"/>
      <c r="O19" s="159"/>
      <c r="P19" s="180">
        <f t="shared" si="8"/>
        <v>0</v>
      </c>
      <c r="Q19" s="156">
        <f t="shared" si="9"/>
        <v>0</v>
      </c>
      <c r="R19" s="156">
        <f t="shared" ref="R19:R21" si="35">F19+L19</f>
        <v>0</v>
      </c>
      <c r="S19" s="156">
        <f t="shared" ref="S19:S21" si="36">G19+M19</f>
        <v>0</v>
      </c>
      <c r="T19" s="156">
        <f t="shared" ref="T19:T21" si="37">H19+N19</f>
        <v>0</v>
      </c>
      <c r="U19" s="158">
        <f t="shared" ref="U19:U21" si="38">I19+O19</f>
        <v>0</v>
      </c>
      <c r="V19" s="180">
        <f t="shared" si="3"/>
        <v>0</v>
      </c>
      <c r="W19" s="156">
        <f t="shared" si="10"/>
        <v>0</v>
      </c>
      <c r="X19" s="156">
        <f t="shared" si="10"/>
        <v>0</v>
      </c>
      <c r="Y19" s="156">
        <f t="shared" si="10"/>
        <v>0</v>
      </c>
      <c r="Z19" s="156">
        <f t="shared" si="10"/>
        <v>0</v>
      </c>
      <c r="AA19" s="158">
        <f t="shared" si="10"/>
        <v>0</v>
      </c>
      <c r="AB19" s="180">
        <f t="shared" si="4"/>
        <v>0</v>
      </c>
      <c r="AC19" s="92"/>
      <c r="AD19" s="92"/>
      <c r="AE19" s="92"/>
      <c r="AF19" s="92"/>
      <c r="AG19" s="159"/>
      <c r="AH19" s="180">
        <f t="shared" si="5"/>
        <v>0</v>
      </c>
      <c r="AI19" s="92"/>
      <c r="AJ19" s="92"/>
      <c r="AK19" s="92"/>
      <c r="AL19" s="92"/>
      <c r="AM19" s="159"/>
      <c r="AN19" s="180">
        <f t="shared" si="6"/>
        <v>0</v>
      </c>
      <c r="AO19" s="92"/>
      <c r="AP19" s="92"/>
      <c r="AQ19" s="92"/>
      <c r="AR19" s="92"/>
      <c r="AS19" s="159"/>
      <c r="AT19" s="180">
        <f t="shared" si="7"/>
        <v>0</v>
      </c>
      <c r="AU19" s="156">
        <f t="shared" si="11"/>
        <v>0</v>
      </c>
      <c r="AV19" s="156">
        <f t="shared" si="11"/>
        <v>0</v>
      </c>
      <c r="AW19" s="156">
        <f t="shared" si="11"/>
        <v>0</v>
      </c>
      <c r="AX19" s="156">
        <f t="shared" si="11"/>
        <v>0</v>
      </c>
      <c r="AY19" s="158">
        <f t="shared" si="11"/>
        <v>0</v>
      </c>
    </row>
    <row r="20" spans="1:51" x14ac:dyDescent="0.2">
      <c r="A20" s="154"/>
      <c r="B20" s="182"/>
      <c r="C20" s="154"/>
      <c r="D20" s="180">
        <f t="shared" si="0"/>
        <v>0</v>
      </c>
      <c r="E20" s="92"/>
      <c r="F20" s="92"/>
      <c r="G20" s="92"/>
      <c r="H20" s="92"/>
      <c r="I20" s="159"/>
      <c r="J20" s="180">
        <f t="shared" si="1"/>
        <v>0</v>
      </c>
      <c r="K20" s="184"/>
      <c r="L20" s="92"/>
      <c r="M20" s="92"/>
      <c r="N20" s="92"/>
      <c r="O20" s="159"/>
      <c r="P20" s="180">
        <f t="shared" si="8"/>
        <v>0</v>
      </c>
      <c r="Q20" s="156">
        <f t="shared" si="9"/>
        <v>0</v>
      </c>
      <c r="R20" s="156">
        <f t="shared" si="35"/>
        <v>0</v>
      </c>
      <c r="S20" s="156">
        <f t="shared" si="36"/>
        <v>0</v>
      </c>
      <c r="T20" s="156">
        <f t="shared" si="37"/>
        <v>0</v>
      </c>
      <c r="U20" s="158">
        <f t="shared" si="38"/>
        <v>0</v>
      </c>
      <c r="V20" s="180">
        <f t="shared" si="3"/>
        <v>0</v>
      </c>
      <c r="W20" s="156">
        <f t="shared" si="10"/>
        <v>0</v>
      </c>
      <c r="X20" s="156">
        <f t="shared" si="10"/>
        <v>0</v>
      </c>
      <c r="Y20" s="156">
        <f t="shared" si="10"/>
        <v>0</v>
      </c>
      <c r="Z20" s="156">
        <f t="shared" si="10"/>
        <v>0</v>
      </c>
      <c r="AA20" s="158">
        <f t="shared" si="10"/>
        <v>0</v>
      </c>
      <c r="AB20" s="180">
        <f t="shared" si="4"/>
        <v>0</v>
      </c>
      <c r="AC20" s="92"/>
      <c r="AD20" s="92"/>
      <c r="AE20" s="92"/>
      <c r="AF20" s="92"/>
      <c r="AG20" s="159"/>
      <c r="AH20" s="180">
        <f t="shared" si="5"/>
        <v>0</v>
      </c>
      <c r="AI20" s="92"/>
      <c r="AJ20" s="92"/>
      <c r="AK20" s="92"/>
      <c r="AL20" s="92"/>
      <c r="AM20" s="159"/>
      <c r="AN20" s="180">
        <f t="shared" si="6"/>
        <v>0</v>
      </c>
      <c r="AO20" s="92"/>
      <c r="AP20" s="92"/>
      <c r="AQ20" s="92"/>
      <c r="AR20" s="92"/>
      <c r="AS20" s="159"/>
      <c r="AT20" s="180">
        <f t="shared" si="7"/>
        <v>0</v>
      </c>
      <c r="AU20" s="156">
        <f t="shared" si="11"/>
        <v>0</v>
      </c>
      <c r="AV20" s="156">
        <f t="shared" si="11"/>
        <v>0</v>
      </c>
      <c r="AW20" s="156">
        <f t="shared" si="11"/>
        <v>0</v>
      </c>
      <c r="AX20" s="156">
        <f t="shared" si="11"/>
        <v>0</v>
      </c>
      <c r="AY20" s="158">
        <f t="shared" si="11"/>
        <v>0</v>
      </c>
    </row>
    <row r="21" spans="1:51" ht="13.5" thickBot="1" x14ac:dyDescent="0.25">
      <c r="A21" s="160"/>
      <c r="B21" s="185"/>
      <c r="C21" s="160"/>
      <c r="D21" s="186">
        <f t="shared" si="0"/>
        <v>0</v>
      </c>
      <c r="E21" s="162"/>
      <c r="F21" s="162"/>
      <c r="G21" s="162"/>
      <c r="H21" s="162"/>
      <c r="I21" s="161"/>
      <c r="J21" s="186">
        <f t="shared" si="1"/>
        <v>0</v>
      </c>
      <c r="K21" s="187"/>
      <c r="L21" s="162"/>
      <c r="M21" s="162"/>
      <c r="N21" s="162"/>
      <c r="O21" s="161"/>
      <c r="P21" s="186">
        <f t="shared" si="8"/>
        <v>0</v>
      </c>
      <c r="Q21" s="188">
        <f t="shared" si="9"/>
        <v>0</v>
      </c>
      <c r="R21" s="188">
        <f t="shared" si="35"/>
        <v>0</v>
      </c>
      <c r="S21" s="188">
        <f t="shared" si="36"/>
        <v>0</v>
      </c>
      <c r="T21" s="188">
        <f t="shared" si="37"/>
        <v>0</v>
      </c>
      <c r="U21" s="189">
        <f t="shared" si="38"/>
        <v>0</v>
      </c>
      <c r="V21" s="186">
        <f t="shared" si="3"/>
        <v>0</v>
      </c>
      <c r="W21" s="188">
        <f t="shared" si="10"/>
        <v>0</v>
      </c>
      <c r="X21" s="188">
        <f t="shared" si="10"/>
        <v>0</v>
      </c>
      <c r="Y21" s="188">
        <f t="shared" si="10"/>
        <v>0</v>
      </c>
      <c r="Z21" s="188">
        <f t="shared" si="10"/>
        <v>0</v>
      </c>
      <c r="AA21" s="189">
        <f t="shared" si="10"/>
        <v>0</v>
      </c>
      <c r="AB21" s="186">
        <f t="shared" si="4"/>
        <v>0</v>
      </c>
      <c r="AC21" s="162"/>
      <c r="AD21" s="162"/>
      <c r="AE21" s="162"/>
      <c r="AF21" s="162"/>
      <c r="AG21" s="161"/>
      <c r="AH21" s="186">
        <f t="shared" si="5"/>
        <v>0</v>
      </c>
      <c r="AI21" s="162"/>
      <c r="AJ21" s="162"/>
      <c r="AK21" s="162"/>
      <c r="AL21" s="162"/>
      <c r="AM21" s="161"/>
      <c r="AN21" s="186">
        <f t="shared" si="6"/>
        <v>0</v>
      </c>
      <c r="AO21" s="162"/>
      <c r="AP21" s="162"/>
      <c r="AQ21" s="162"/>
      <c r="AR21" s="162"/>
      <c r="AS21" s="161"/>
      <c r="AT21" s="186">
        <f t="shared" si="7"/>
        <v>0</v>
      </c>
      <c r="AU21" s="188">
        <f t="shared" si="11"/>
        <v>0</v>
      </c>
      <c r="AV21" s="188">
        <f t="shared" si="11"/>
        <v>0</v>
      </c>
      <c r="AW21" s="188">
        <f t="shared" si="11"/>
        <v>0</v>
      </c>
      <c r="AX21" s="188">
        <f t="shared" si="11"/>
        <v>0</v>
      </c>
      <c r="AY21" s="189">
        <f t="shared" si="11"/>
        <v>0</v>
      </c>
    </row>
    <row r="23" spans="1:51" ht="12.75" customHeight="1" x14ac:dyDescent="0.2">
      <c r="AN23" s="731" t="s">
        <v>61</v>
      </c>
      <c r="AO23" s="731"/>
      <c r="AP23" s="731"/>
      <c r="AQ23" s="731"/>
      <c r="AR23" s="731"/>
      <c r="AS23" s="731"/>
      <c r="AT23" s="731"/>
      <c r="AU23" s="731"/>
      <c r="AV23" s="731"/>
    </row>
    <row r="25" spans="1:51" ht="16.5" x14ac:dyDescent="0.25">
      <c r="AB25" s="164" t="s">
        <v>606</v>
      </c>
      <c r="AG25" s="165" t="s">
        <v>177</v>
      </c>
      <c r="AH25" s="167"/>
      <c r="AI25" s="167"/>
      <c r="AJ25" s="167"/>
      <c r="AK25" s="167"/>
      <c r="AL25" s="168" t="s">
        <v>380</v>
      </c>
      <c r="AM25" s="169"/>
      <c r="AN25" s="170"/>
      <c r="AO25" s="170"/>
    </row>
    <row r="26" spans="1:51" ht="16.5" x14ac:dyDescent="0.25">
      <c r="AB26" s="171"/>
      <c r="AG26" s="165"/>
      <c r="AH26" s="167"/>
      <c r="AI26" s="167"/>
      <c r="AJ26" s="167"/>
      <c r="AK26" s="167"/>
      <c r="AL26" s="172"/>
      <c r="AM26" s="172"/>
      <c r="AN26" s="170"/>
      <c r="AO26" s="170"/>
    </row>
    <row r="27" spans="1:51" x14ac:dyDescent="0.2">
      <c r="AB27" s="88"/>
      <c r="AG27" s="7" t="s">
        <v>45</v>
      </c>
      <c r="AH27" s="88"/>
      <c r="AI27" s="88"/>
      <c r="AJ27" s="88"/>
      <c r="AK27" s="88"/>
      <c r="AL27" s="7" t="s">
        <v>178</v>
      </c>
      <c r="AM27" s="88"/>
      <c r="AN27" s="88"/>
      <c r="AO27" s="88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23:AV2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0">
    <cfRule type="cellIs" priority="1" operator="notEqual">
      <formula>$AT$8</formula>
    </cfRule>
  </conditionalFormatting>
  <pageMargins left="3.937007874015748E-2" right="3.937007874015748E-2" top="0.74803149606299213" bottom="0.74803149606299213" header="0.31496062992125984" footer="0.31496062992125984"/>
  <pageSetup paperSize="9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61"/>
  <sheetViews>
    <sheetView zoomScale="70" zoomScaleNormal="70" workbookViewId="0">
      <selection activeCell="AA19" sqref="AA19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53" t="s">
        <v>364</v>
      </c>
      <c r="C1" s="151"/>
      <c r="X1" s="151"/>
      <c r="AS1" s="151"/>
      <c r="AZ1" s="151"/>
    </row>
    <row r="2" spans="1:60" s="65" customFormat="1" ht="30" customHeight="1" x14ac:dyDescent="0.2">
      <c r="B2" s="259"/>
      <c r="C2" s="698" t="s">
        <v>612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259"/>
      <c r="Y2" s="259"/>
      <c r="Z2" s="259"/>
      <c r="AA2" s="259"/>
      <c r="AB2" s="739" t="s">
        <v>422</v>
      </c>
      <c r="AC2" s="739"/>
      <c r="AD2" s="73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1:60" ht="13.5" thickBot="1" x14ac:dyDescent="0.25">
      <c r="B3" s="260"/>
      <c r="C3" s="261"/>
      <c r="D3" s="261"/>
      <c r="E3" s="261"/>
      <c r="F3" s="261"/>
      <c r="G3" s="261"/>
      <c r="H3" s="261"/>
      <c r="I3" s="151" t="s">
        <v>465</v>
      </c>
      <c r="J3" s="15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60" ht="20.25" customHeight="1" thickBot="1" x14ac:dyDescent="0.25">
      <c r="A4" s="750" t="s">
        <v>402</v>
      </c>
      <c r="B4" s="752" t="s">
        <v>466</v>
      </c>
      <c r="C4" s="743" t="s">
        <v>430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5"/>
      <c r="X4" s="743" t="s">
        <v>430</v>
      </c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5"/>
      <c r="AS4" s="755" t="s">
        <v>456</v>
      </c>
      <c r="AT4" s="756"/>
      <c r="AU4" s="756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7"/>
    </row>
    <row r="5" spans="1:60" ht="33" customHeight="1" x14ac:dyDescent="0.2">
      <c r="A5" s="751"/>
      <c r="B5" s="753"/>
      <c r="C5" s="737" t="s">
        <v>366</v>
      </c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738"/>
      <c r="X5" s="737" t="s">
        <v>367</v>
      </c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699"/>
      <c r="AR5" s="738"/>
      <c r="AS5" s="758" t="s">
        <v>366</v>
      </c>
      <c r="AT5" s="759"/>
      <c r="AU5" s="759"/>
      <c r="AV5" s="759"/>
      <c r="AW5" s="759"/>
      <c r="AX5" s="759"/>
      <c r="AY5" s="760"/>
      <c r="AZ5" s="761" t="s">
        <v>367</v>
      </c>
      <c r="BA5" s="762"/>
      <c r="BB5" s="762"/>
      <c r="BC5" s="762"/>
      <c r="BD5" s="762"/>
      <c r="BE5" s="762"/>
      <c r="BF5" s="763"/>
    </row>
    <row r="6" spans="1:60" x14ac:dyDescent="0.2">
      <c r="A6" s="751"/>
      <c r="B6" s="753"/>
      <c r="C6" s="746" t="s">
        <v>368</v>
      </c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8"/>
      <c r="X6" s="746" t="s">
        <v>368</v>
      </c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8"/>
      <c r="AS6" s="746" t="s">
        <v>368</v>
      </c>
      <c r="AT6" s="747"/>
      <c r="AU6" s="747"/>
      <c r="AV6" s="747"/>
      <c r="AW6" s="747"/>
      <c r="AX6" s="747"/>
      <c r="AY6" s="748"/>
      <c r="AZ6" s="764" t="s">
        <v>368</v>
      </c>
      <c r="BA6" s="765"/>
      <c r="BB6" s="765"/>
      <c r="BC6" s="765"/>
      <c r="BD6" s="765"/>
      <c r="BE6" s="765"/>
      <c r="BF6" s="766"/>
    </row>
    <row r="7" spans="1:60" s="266" customFormat="1" ht="24" customHeight="1" x14ac:dyDescent="0.2">
      <c r="A7" s="751"/>
      <c r="B7" s="754"/>
      <c r="C7" s="262" t="s">
        <v>90</v>
      </c>
      <c r="D7" s="263">
        <v>1</v>
      </c>
      <c r="E7" s="263" t="s">
        <v>54</v>
      </c>
      <c r="F7" s="263" t="s">
        <v>403</v>
      </c>
      <c r="G7" s="263" t="s">
        <v>404</v>
      </c>
      <c r="H7" s="263" t="s">
        <v>369</v>
      </c>
      <c r="I7" s="263" t="s">
        <v>370</v>
      </c>
      <c r="J7" s="263" t="s">
        <v>371</v>
      </c>
      <c r="K7" s="263" t="s">
        <v>467</v>
      </c>
      <c r="L7" s="263" t="s">
        <v>468</v>
      </c>
      <c r="M7" s="263" t="s">
        <v>469</v>
      </c>
      <c r="N7" s="263" t="s">
        <v>470</v>
      </c>
      <c r="O7" s="263" t="s">
        <v>471</v>
      </c>
      <c r="P7" s="263" t="s">
        <v>472</v>
      </c>
      <c r="Q7" s="263" t="s">
        <v>372</v>
      </c>
      <c r="R7" s="263" t="s">
        <v>373</v>
      </c>
      <c r="S7" s="263" t="s">
        <v>374</v>
      </c>
      <c r="T7" s="263" t="s">
        <v>55</v>
      </c>
      <c r="U7" s="263" t="s">
        <v>56</v>
      </c>
      <c r="V7" s="263" t="s">
        <v>57</v>
      </c>
      <c r="W7" s="264" t="s">
        <v>58</v>
      </c>
      <c r="X7" s="262" t="s">
        <v>90</v>
      </c>
      <c r="Y7" s="263">
        <v>1</v>
      </c>
      <c r="Z7" s="263" t="s">
        <v>54</v>
      </c>
      <c r="AA7" s="263" t="s">
        <v>403</v>
      </c>
      <c r="AB7" s="263" t="s">
        <v>404</v>
      </c>
      <c r="AC7" s="263" t="s">
        <v>369</v>
      </c>
      <c r="AD7" s="263" t="s">
        <v>370</v>
      </c>
      <c r="AE7" s="263" t="s">
        <v>371</v>
      </c>
      <c r="AF7" s="263" t="s">
        <v>467</v>
      </c>
      <c r="AG7" s="263" t="s">
        <v>468</v>
      </c>
      <c r="AH7" s="263" t="s">
        <v>469</v>
      </c>
      <c r="AI7" s="263" t="s">
        <v>470</v>
      </c>
      <c r="AJ7" s="263" t="s">
        <v>471</v>
      </c>
      <c r="AK7" s="263" t="s">
        <v>472</v>
      </c>
      <c r="AL7" s="263" t="s">
        <v>372</v>
      </c>
      <c r="AM7" s="263" t="s">
        <v>373</v>
      </c>
      <c r="AN7" s="263" t="s">
        <v>374</v>
      </c>
      <c r="AO7" s="263" t="s">
        <v>55</v>
      </c>
      <c r="AP7" s="263" t="s">
        <v>56</v>
      </c>
      <c r="AQ7" s="263" t="s">
        <v>57</v>
      </c>
      <c r="AR7" s="264" t="s">
        <v>58</v>
      </c>
      <c r="AS7" s="262" t="s">
        <v>90</v>
      </c>
      <c r="AT7" s="263">
        <v>1</v>
      </c>
      <c r="AU7" s="263" t="s">
        <v>54</v>
      </c>
      <c r="AV7" s="263" t="s">
        <v>403</v>
      </c>
      <c r="AW7" s="263" t="s">
        <v>369</v>
      </c>
      <c r="AX7" s="263" t="s">
        <v>370</v>
      </c>
      <c r="AY7" s="264">
        <v>4</v>
      </c>
      <c r="AZ7" s="265" t="s">
        <v>90</v>
      </c>
      <c r="BA7" s="263">
        <v>1</v>
      </c>
      <c r="BB7" s="263" t="s">
        <v>54</v>
      </c>
      <c r="BC7" s="263" t="s">
        <v>403</v>
      </c>
      <c r="BD7" s="263" t="s">
        <v>369</v>
      </c>
      <c r="BE7" s="263" t="s">
        <v>370</v>
      </c>
      <c r="BF7" s="264">
        <v>4</v>
      </c>
    </row>
    <row r="8" spans="1:60" x14ac:dyDescent="0.2">
      <c r="A8" s="267"/>
      <c r="B8" s="268" t="s">
        <v>405</v>
      </c>
      <c r="C8" s="180">
        <f t="shared" ref="C8:C14" si="0">D8+E8+F8+G8+H8+I8+J8+K8+L8+M8+N8+O8+P8+Q8+R8+S8+T8+U8+V8+W8</f>
        <v>2</v>
      </c>
      <c r="D8" s="156">
        <f t="shared" ref="D8:W8" si="1">SUM(D9:D14)</f>
        <v>0</v>
      </c>
      <c r="E8" s="156">
        <f t="shared" si="1"/>
        <v>0</v>
      </c>
      <c r="F8" s="156">
        <f t="shared" si="1"/>
        <v>1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1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0">
        <f t="shared" ref="X8:X14" si="2">Y8+Z8+AA8+AB8+AC8+AD8+AE8+AF8+AG8+AH8+AI8+AJ8+AK8+AL8+AM8+AN8+AO8+AP8+AQ8+AR8</f>
        <v>3</v>
      </c>
      <c r="Y8" s="156">
        <f t="shared" ref="Y8:AR8" si="3">SUM(Y9:Y14)</f>
        <v>1</v>
      </c>
      <c r="Z8" s="156">
        <f t="shared" si="3"/>
        <v>1</v>
      </c>
      <c r="AA8" s="156">
        <f t="shared" si="3"/>
        <v>1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0">
        <f>AT8+AU8+AV8+AW8+AX8+AY8</f>
        <v>9</v>
      </c>
      <c r="AT8" s="156">
        <f t="shared" ref="AT8:AY8" si="4">SUM(AT9:AT14)</f>
        <v>6</v>
      </c>
      <c r="AU8" s="156">
        <f t="shared" si="4"/>
        <v>3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t="shared" ref="BA8:BF8" si="5">SUM(BA9:BA14)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60" x14ac:dyDescent="0.2">
      <c r="A9" s="190"/>
      <c r="B9" s="182" t="s">
        <v>595</v>
      </c>
      <c r="C9" s="180">
        <f t="shared" si="0"/>
        <v>2</v>
      </c>
      <c r="D9" s="92"/>
      <c r="E9" s="92"/>
      <c r="F9" s="92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>
        <v>1</v>
      </c>
      <c r="R9" s="92"/>
      <c r="S9" s="92"/>
      <c r="T9" s="92"/>
      <c r="U9" s="92"/>
      <c r="V9" s="92"/>
      <c r="W9" s="92"/>
      <c r="X9" s="180">
        <f t="shared" si="2"/>
        <v>3</v>
      </c>
      <c r="Y9" s="92">
        <v>1</v>
      </c>
      <c r="Z9" s="92">
        <v>1</v>
      </c>
      <c r="AA9" s="92">
        <v>1</v>
      </c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0">
        <f t="shared" ref="AS9:AS14" si="6">AT9+AU9+AV9+AW9+AX9+AY9</f>
        <v>5</v>
      </c>
      <c r="AT9" s="92">
        <v>4</v>
      </c>
      <c r="AU9" s="92">
        <v>1</v>
      </c>
      <c r="AV9" s="92"/>
      <c r="AW9" s="92"/>
      <c r="AX9" s="92"/>
      <c r="AY9" s="159"/>
      <c r="AZ9" s="155">
        <f t="shared" ref="AZ9:AZ14" si="7">BA9+BB9+BC9+BD9+BE9+BF9</f>
        <v>0</v>
      </c>
      <c r="BA9" s="92"/>
      <c r="BB9" s="92"/>
      <c r="BC9" s="92"/>
      <c r="BD9" s="92"/>
      <c r="BE9" s="92"/>
      <c r="BF9" s="159"/>
    </row>
    <row r="10" spans="1:60" x14ac:dyDescent="0.2">
      <c r="A10" s="154"/>
      <c r="B10" s="182" t="s">
        <v>596</v>
      </c>
      <c r="C10" s="180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0">
        <f t="shared" si="2"/>
        <v>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0">
        <f t="shared" si="6"/>
        <v>4</v>
      </c>
      <c r="AT10" s="92">
        <v>2</v>
      </c>
      <c r="AU10" s="92">
        <v>2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60" x14ac:dyDescent="0.2">
      <c r="A11" s="154"/>
      <c r="B11" s="154"/>
      <c r="C11" s="180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0">
        <f t="shared" si="2"/>
        <v>0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0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60" x14ac:dyDescent="0.2">
      <c r="A12" s="154"/>
      <c r="B12" s="154"/>
      <c r="C12" s="180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0">
        <f t="shared" si="2"/>
        <v>0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0">
        <f t="shared" si="6"/>
        <v>0</v>
      </c>
      <c r="AT12" s="92"/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60" x14ac:dyDescent="0.2">
      <c r="A13" s="154"/>
      <c r="B13" s="154"/>
      <c r="C13" s="180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0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0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60" x14ac:dyDescent="0.2">
      <c r="A14" s="154"/>
      <c r="B14" s="154"/>
      <c r="C14" s="180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0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0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60" s="271" customFormat="1" x14ac:dyDescent="0.2">
      <c r="A15" s="269"/>
      <c r="B15" s="269"/>
      <c r="C15" s="270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70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70"/>
      <c r="AT15" s="269"/>
      <c r="AU15" s="269"/>
      <c r="AV15" s="269"/>
      <c r="AW15" s="269"/>
      <c r="AX15" s="269"/>
      <c r="AY15" s="269"/>
      <c r="AZ15" s="270"/>
      <c r="BA15" s="269"/>
      <c r="BB15" s="269"/>
      <c r="BC15" s="269"/>
      <c r="BD15" s="269"/>
      <c r="BE15" s="269"/>
      <c r="BF15" s="269"/>
    </row>
    <row r="16" spans="1:60" s="271" customFormat="1" ht="12.75" customHeight="1" x14ac:dyDescent="0.2">
      <c r="A16" s="269"/>
      <c r="AY16" s="731" t="s">
        <v>61</v>
      </c>
      <c r="AZ16" s="731"/>
      <c r="BA16" s="731"/>
      <c r="BB16" s="731"/>
      <c r="BC16" s="731"/>
      <c r="BD16" s="731"/>
      <c r="BE16" s="731"/>
      <c r="BF16" s="731"/>
      <c r="BG16" s="94"/>
      <c r="BH16" s="94"/>
    </row>
    <row r="17" spans="1:54" ht="16.5" x14ac:dyDescent="0.25">
      <c r="A17" s="65"/>
      <c r="AS17" s="164" t="s">
        <v>614</v>
      </c>
      <c r="AV17" s="165" t="s">
        <v>608</v>
      </c>
      <c r="AW17" s="166"/>
      <c r="AX17" s="166"/>
      <c r="AY17" s="167"/>
      <c r="AZ17" s="168" t="s">
        <v>380</v>
      </c>
      <c r="BA17" s="167"/>
      <c r="BB17" s="167"/>
    </row>
    <row r="18" spans="1:54" ht="16.5" x14ac:dyDescent="0.25">
      <c r="AS18" s="171"/>
      <c r="AV18" s="165"/>
      <c r="AW18" s="166"/>
      <c r="AX18" s="166"/>
      <c r="AY18" s="167"/>
      <c r="AZ18" s="172"/>
      <c r="BA18" s="167"/>
      <c r="BB18" s="167"/>
    </row>
    <row r="19" spans="1:54" ht="15.75" x14ac:dyDescent="0.25">
      <c r="B19" s="191"/>
      <c r="AS19" s="88"/>
      <c r="AV19" s="7" t="s">
        <v>613</v>
      </c>
      <c r="AW19" s="88"/>
      <c r="AX19" s="88"/>
      <c r="AY19" s="88"/>
      <c r="AZ19" s="7" t="s">
        <v>178</v>
      </c>
      <c r="BA19" s="88"/>
      <c r="BB19" s="88"/>
    </row>
    <row r="20" spans="1:54" ht="16.5" customHeight="1" x14ac:dyDescent="0.25">
      <c r="B20" s="191"/>
    </row>
    <row r="21" spans="1:54" x14ac:dyDescent="0.2">
      <c r="B21" s="151"/>
    </row>
    <row r="22" spans="1:54" x14ac:dyDescent="0.2">
      <c r="B22" s="151"/>
    </row>
    <row r="23" spans="1:54" ht="12.75" customHeight="1" x14ac:dyDescent="0.25">
      <c r="B23" s="173" t="s">
        <v>381</v>
      </c>
      <c r="C23" s="67"/>
      <c r="X23" s="67"/>
      <c r="AS23" s="67"/>
      <c r="AZ23" s="67"/>
    </row>
    <row r="24" spans="1:54" ht="17.25" customHeight="1" x14ac:dyDescent="0.2">
      <c r="B24" s="67" t="s">
        <v>382</v>
      </c>
      <c r="C24" s="67"/>
      <c r="X24" s="67"/>
      <c r="AS24" s="67"/>
      <c r="AZ24" s="67"/>
    </row>
    <row r="25" spans="1:54" ht="15.75" customHeight="1" x14ac:dyDescent="0.2">
      <c r="B25" s="67" t="s">
        <v>406</v>
      </c>
      <c r="C25" s="67"/>
      <c r="X25" s="67"/>
      <c r="AS25" s="67"/>
      <c r="AZ25" s="67"/>
    </row>
    <row r="26" spans="1:54" ht="15.75" customHeight="1" x14ac:dyDescent="0.25">
      <c r="B26" s="173"/>
      <c r="C26" s="67"/>
      <c r="X26" s="67"/>
      <c r="AS26" s="67"/>
      <c r="AZ26" s="67"/>
    </row>
    <row r="27" spans="1:54" s="257" customFormat="1" ht="15.95" customHeight="1" x14ac:dyDescent="0.2">
      <c r="B27" s="749" t="s">
        <v>430</v>
      </c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49"/>
      <c r="S27" s="749"/>
      <c r="T27" s="749"/>
      <c r="U27" s="749"/>
      <c r="V27" s="749"/>
      <c r="W27" s="749"/>
      <c r="X27" s="528"/>
      <c r="Y27" s="528"/>
      <c r="Z27" s="528"/>
      <c r="AA27" s="528"/>
      <c r="AB27" s="528"/>
      <c r="AC27" s="529"/>
      <c r="AS27" s="258"/>
      <c r="AZ27" s="258"/>
    </row>
    <row r="28" spans="1:54" ht="15.95" customHeight="1" x14ac:dyDescent="0.2">
      <c r="B28" s="742" t="s">
        <v>431</v>
      </c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174"/>
      <c r="AS28" s="174"/>
      <c r="AZ28" s="174"/>
    </row>
    <row r="29" spans="1:54" ht="27.75" customHeight="1" x14ac:dyDescent="0.2">
      <c r="B29" s="741" t="s">
        <v>432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527"/>
      <c r="Y29" s="527"/>
      <c r="Z29" s="527"/>
      <c r="AA29" s="527"/>
      <c r="AB29" s="527"/>
      <c r="AS29" s="174"/>
      <c r="AZ29" s="174"/>
    </row>
    <row r="30" spans="1:54" ht="15.95" customHeight="1" x14ac:dyDescent="0.2">
      <c r="B30" s="740" t="s">
        <v>433</v>
      </c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174"/>
      <c r="AS30" s="174"/>
      <c r="AZ30" s="174"/>
    </row>
    <row r="31" spans="1:54" ht="15.95" customHeight="1" x14ac:dyDescent="0.2">
      <c r="B31" s="740" t="s">
        <v>434</v>
      </c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174"/>
      <c r="AS31" s="174"/>
      <c r="AZ31" s="174"/>
    </row>
    <row r="32" spans="1:54" ht="15.95" customHeight="1" x14ac:dyDescent="0.2">
      <c r="B32" s="740" t="s">
        <v>435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174"/>
      <c r="AS32" s="174"/>
      <c r="AZ32" s="174"/>
    </row>
    <row r="33" spans="2:52" ht="15.95" customHeight="1" x14ac:dyDescent="0.2">
      <c r="B33" s="741" t="s">
        <v>436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174"/>
      <c r="AS33" s="174"/>
      <c r="AZ33" s="174"/>
    </row>
    <row r="34" spans="2:52" ht="15.95" customHeight="1" x14ac:dyDescent="0.2">
      <c r="B34" s="740" t="s">
        <v>437</v>
      </c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174"/>
      <c r="AS34" s="174"/>
      <c r="AZ34" s="174"/>
    </row>
    <row r="35" spans="2:52" ht="15.95" customHeight="1" x14ac:dyDescent="0.2">
      <c r="B35" s="740" t="s">
        <v>438</v>
      </c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174"/>
      <c r="AS35" s="174"/>
      <c r="AZ35" s="174"/>
    </row>
    <row r="36" spans="2:52" ht="28.5" customHeight="1" x14ac:dyDescent="0.2">
      <c r="B36" s="740" t="s">
        <v>439</v>
      </c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174"/>
      <c r="AS36" s="174"/>
      <c r="AZ36" s="174"/>
    </row>
    <row r="37" spans="2:52" ht="15.95" customHeight="1" x14ac:dyDescent="0.2">
      <c r="B37" s="741" t="s">
        <v>440</v>
      </c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174"/>
      <c r="AS37" s="174"/>
      <c r="AZ37" s="174"/>
    </row>
    <row r="38" spans="2:52" ht="15.95" customHeight="1" x14ac:dyDescent="0.2">
      <c r="B38" s="740" t="s">
        <v>441</v>
      </c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174"/>
      <c r="AS38" s="174"/>
      <c r="AZ38" s="174"/>
    </row>
    <row r="39" spans="2:52" ht="15.95" customHeight="1" x14ac:dyDescent="0.2">
      <c r="B39" s="740" t="s">
        <v>442</v>
      </c>
      <c r="C39" s="740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174"/>
      <c r="AS39" s="174"/>
      <c r="AZ39" s="174"/>
    </row>
    <row r="40" spans="2:52" ht="15.95" customHeight="1" x14ac:dyDescent="0.2">
      <c r="B40" s="740" t="s">
        <v>443</v>
      </c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40"/>
      <c r="N40" s="740"/>
      <c r="O40" s="740"/>
      <c r="P40" s="740"/>
      <c r="Q40" s="740"/>
      <c r="R40" s="740"/>
      <c r="S40" s="740"/>
      <c r="T40" s="740"/>
      <c r="U40" s="740"/>
      <c r="V40" s="740"/>
      <c r="W40" s="740"/>
      <c r="X40" s="174"/>
      <c r="AS40" s="174"/>
      <c r="AZ40" s="174"/>
    </row>
    <row r="41" spans="2:52" ht="15.95" customHeight="1" x14ac:dyDescent="0.2">
      <c r="B41" s="740" t="s">
        <v>444</v>
      </c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174"/>
      <c r="AS41" s="174"/>
      <c r="AZ41" s="174"/>
    </row>
    <row r="42" spans="2:52" ht="15.95" customHeight="1" x14ac:dyDescent="0.2">
      <c r="B42" s="740" t="s">
        <v>445</v>
      </c>
      <c r="C42" s="740"/>
      <c r="D42" s="740"/>
      <c r="E42" s="740"/>
      <c r="F42" s="740"/>
      <c r="G42" s="740"/>
      <c r="H42" s="740"/>
      <c r="I42" s="740"/>
      <c r="J42" s="740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0"/>
      <c r="X42" s="174"/>
      <c r="AS42" s="174"/>
      <c r="AZ42" s="174"/>
    </row>
    <row r="43" spans="2:52" ht="15.95" customHeight="1" x14ac:dyDescent="0.2">
      <c r="B43" s="740" t="s">
        <v>446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174"/>
      <c r="AS43" s="174"/>
      <c r="AZ43" s="174"/>
    </row>
    <row r="44" spans="2:52" ht="15.95" customHeight="1" x14ac:dyDescent="0.2">
      <c r="B44" s="741" t="s">
        <v>447</v>
      </c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742"/>
      <c r="R44" s="742"/>
      <c r="S44" s="742"/>
      <c r="T44" s="742"/>
      <c r="U44" s="742"/>
      <c r="V44" s="742"/>
      <c r="W44" s="742"/>
      <c r="X44" s="174"/>
      <c r="AS44" s="174"/>
      <c r="AZ44" s="174"/>
    </row>
    <row r="45" spans="2:52" ht="15.95" customHeight="1" x14ac:dyDescent="0.2">
      <c r="B45" s="740" t="s">
        <v>448</v>
      </c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174"/>
      <c r="AS45" s="174"/>
      <c r="AZ45" s="174"/>
    </row>
    <row r="46" spans="2:52" ht="15.95" customHeight="1" x14ac:dyDescent="0.2">
      <c r="B46" s="740" t="s">
        <v>449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174"/>
      <c r="AS46" s="174"/>
      <c r="AZ46" s="174"/>
    </row>
    <row r="47" spans="2:52" ht="15.95" customHeight="1" x14ac:dyDescent="0.2">
      <c r="B47" s="740" t="s">
        <v>450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0"/>
      <c r="X47" s="174"/>
      <c r="AS47" s="174"/>
      <c r="AZ47" s="174"/>
    </row>
    <row r="48" spans="2:52" ht="15.95" customHeight="1" x14ac:dyDescent="0.2">
      <c r="B48" s="741" t="s">
        <v>451</v>
      </c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2"/>
      <c r="X48" s="174"/>
      <c r="AS48" s="174"/>
      <c r="AZ48" s="174"/>
    </row>
    <row r="49" spans="2:52" ht="15.95" customHeight="1" x14ac:dyDescent="0.2">
      <c r="B49" s="740" t="s">
        <v>452</v>
      </c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0"/>
      <c r="U49" s="740"/>
      <c r="V49" s="740"/>
      <c r="W49" s="740"/>
      <c r="X49" s="174"/>
      <c r="AS49" s="174"/>
      <c r="AZ49" s="174"/>
    </row>
    <row r="50" spans="2:52" ht="15.95" customHeight="1" x14ac:dyDescent="0.2">
      <c r="B50" s="740" t="s">
        <v>453</v>
      </c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0"/>
      <c r="P50" s="740"/>
      <c r="Q50" s="740"/>
      <c r="R50" s="740"/>
      <c r="S50" s="740"/>
      <c r="T50" s="740"/>
      <c r="U50" s="740"/>
      <c r="V50" s="740"/>
      <c r="W50" s="740"/>
      <c r="X50" s="174"/>
      <c r="AS50" s="174"/>
      <c r="AZ50" s="174"/>
    </row>
    <row r="51" spans="2:52" ht="15.95" customHeight="1" x14ac:dyDescent="0.2">
      <c r="B51" s="740" t="s">
        <v>454</v>
      </c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174"/>
      <c r="AS51" s="174"/>
      <c r="AZ51" s="174"/>
    </row>
    <row r="52" spans="2:52" ht="15.95" customHeight="1" x14ac:dyDescent="0.2">
      <c r="B52" s="740" t="s">
        <v>455</v>
      </c>
      <c r="C52" s="740"/>
      <c r="D52" s="740"/>
      <c r="E52" s="740"/>
      <c r="F52" s="740"/>
      <c r="G52" s="740"/>
      <c r="H52" s="740"/>
      <c r="I52" s="740"/>
      <c r="J52" s="740"/>
      <c r="K52" s="740"/>
      <c r="L52" s="740"/>
      <c r="M52" s="740"/>
      <c r="N52" s="740"/>
      <c r="O52" s="740"/>
      <c r="P52" s="740"/>
      <c r="Q52" s="740"/>
      <c r="R52" s="740"/>
      <c r="S52" s="740"/>
      <c r="T52" s="740"/>
      <c r="U52" s="740"/>
      <c r="V52" s="740"/>
      <c r="W52" s="740"/>
      <c r="X52" s="174"/>
      <c r="AS52" s="174"/>
      <c r="AZ52" s="174"/>
    </row>
    <row r="53" spans="2:52" ht="15.95" customHeight="1" x14ac:dyDescent="0.2">
      <c r="B53" s="767" t="s">
        <v>456</v>
      </c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7"/>
      <c r="T53" s="767"/>
      <c r="U53" s="767"/>
      <c r="V53" s="767"/>
      <c r="W53" s="767"/>
      <c r="X53" s="174"/>
      <c r="AS53" s="174"/>
      <c r="AZ53" s="174"/>
    </row>
    <row r="54" spans="2:52" ht="15.95" customHeight="1" x14ac:dyDescent="0.2">
      <c r="B54" s="742" t="s">
        <v>457</v>
      </c>
      <c r="C54" s="742"/>
      <c r="D54" s="742"/>
      <c r="E54" s="742"/>
      <c r="F54" s="742"/>
      <c r="G54" s="742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2"/>
      <c r="V54" s="742"/>
      <c r="W54" s="742"/>
      <c r="X54" s="174"/>
      <c r="AS54" s="174"/>
      <c r="AZ54" s="174"/>
    </row>
    <row r="55" spans="2:52" ht="15.95" customHeight="1" x14ac:dyDescent="0.2">
      <c r="B55" s="741" t="s">
        <v>458</v>
      </c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174"/>
      <c r="AS55" s="174"/>
      <c r="AZ55" s="174"/>
    </row>
    <row r="56" spans="2:52" ht="15.95" customHeight="1" x14ac:dyDescent="0.2">
      <c r="B56" s="740" t="s">
        <v>459</v>
      </c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174"/>
      <c r="AS56" s="174"/>
      <c r="AZ56" s="174"/>
    </row>
    <row r="57" spans="2:52" ht="15.95" customHeight="1" x14ac:dyDescent="0.2">
      <c r="B57" s="740" t="s">
        <v>460</v>
      </c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174"/>
      <c r="AS57" s="174"/>
      <c r="AZ57" s="174"/>
    </row>
    <row r="58" spans="2:52" ht="15.95" customHeight="1" x14ac:dyDescent="0.2">
      <c r="B58" s="741" t="s">
        <v>461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174"/>
      <c r="AS58" s="174"/>
      <c r="AZ58" s="174"/>
    </row>
    <row r="59" spans="2:52" ht="15.95" customHeight="1" x14ac:dyDescent="0.2">
      <c r="B59" s="740" t="s">
        <v>462</v>
      </c>
      <c r="C59" s="740"/>
      <c r="D59" s="740"/>
      <c r="E59" s="740"/>
      <c r="F59" s="740"/>
      <c r="G59" s="740"/>
      <c r="H59" s="740"/>
      <c r="I59" s="740"/>
      <c r="J59" s="740"/>
      <c r="K59" s="740"/>
      <c r="L59" s="740"/>
      <c r="M59" s="740"/>
      <c r="N59" s="740"/>
      <c r="O59" s="740"/>
      <c r="P59" s="740"/>
      <c r="Q59" s="740"/>
      <c r="R59" s="740"/>
      <c r="S59" s="740"/>
      <c r="T59" s="740"/>
      <c r="U59" s="740"/>
      <c r="V59" s="740"/>
      <c r="W59" s="740"/>
      <c r="X59" s="174"/>
      <c r="AS59" s="174"/>
      <c r="AZ59" s="174"/>
    </row>
    <row r="60" spans="2:52" ht="15.95" customHeight="1" x14ac:dyDescent="0.2">
      <c r="B60" s="740" t="s">
        <v>463</v>
      </c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174"/>
      <c r="AS60" s="174"/>
      <c r="AZ60" s="174"/>
    </row>
    <row r="61" spans="2:52" ht="15.95" customHeight="1" x14ac:dyDescent="0.2">
      <c r="B61" s="742" t="s">
        <v>464</v>
      </c>
      <c r="C61" s="742"/>
      <c r="D61" s="742"/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174"/>
      <c r="AS61" s="174"/>
      <c r="AZ61" s="174"/>
    </row>
  </sheetData>
  <mergeCells count="51">
    <mergeCell ref="B29:W29"/>
    <mergeCell ref="B61:W61"/>
    <mergeCell ref="B56:W56"/>
    <mergeCell ref="B57:W57"/>
    <mergeCell ref="B58:W58"/>
    <mergeCell ref="B59:W59"/>
    <mergeCell ref="B60:W60"/>
    <mergeCell ref="B45:W45"/>
    <mergeCell ref="AY16:BF16"/>
    <mergeCell ref="B54:W54"/>
    <mergeCell ref="B55:W55"/>
    <mergeCell ref="B52:W52"/>
    <mergeCell ref="B53:W53"/>
    <mergeCell ref="B46:W46"/>
    <mergeCell ref="B47:W47"/>
    <mergeCell ref="B48:W48"/>
    <mergeCell ref="B49:W49"/>
    <mergeCell ref="B50:W50"/>
    <mergeCell ref="B51:W51"/>
    <mergeCell ref="B40:W40"/>
    <mergeCell ref="B41:W41"/>
    <mergeCell ref="B42:W42"/>
    <mergeCell ref="B43:W43"/>
    <mergeCell ref="B44:W4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34:W34"/>
    <mergeCell ref="B37:W37"/>
    <mergeCell ref="B38:W38"/>
    <mergeCell ref="B39:W39"/>
    <mergeCell ref="B28:W28"/>
    <mergeCell ref="B31:W31"/>
    <mergeCell ref="B32:W32"/>
    <mergeCell ref="B33:W33"/>
    <mergeCell ref="B30:W30"/>
    <mergeCell ref="X4:AR4"/>
    <mergeCell ref="X6:AR6"/>
    <mergeCell ref="C2:W2"/>
    <mergeCell ref="B35:W35"/>
    <mergeCell ref="B36:W36"/>
    <mergeCell ref="B27:W27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topLeftCell="G13" zoomScale="70" zoomScaleNormal="70" workbookViewId="0">
      <selection activeCell="AO62" sqref="AO62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364</v>
      </c>
      <c r="C1" s="151"/>
      <c r="D1" s="151"/>
      <c r="O1" s="718" t="s">
        <v>422</v>
      </c>
      <c r="P1" s="718"/>
    </row>
    <row r="2" spans="1:67" ht="15" x14ac:dyDescent="0.25">
      <c r="B2" s="153"/>
      <c r="C2" s="524" t="s">
        <v>383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4" t="s">
        <v>594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94" t="s">
        <v>365</v>
      </c>
      <c r="B5" s="773" t="s">
        <v>466</v>
      </c>
      <c r="C5" s="700" t="s">
        <v>385</v>
      </c>
      <c r="D5" s="703" t="s">
        <v>386</v>
      </c>
      <c r="E5" s="704"/>
      <c r="F5" s="704"/>
      <c r="G5" s="704"/>
      <c r="H5" s="704"/>
      <c r="I5" s="704"/>
      <c r="J5" s="776"/>
      <c r="K5" s="705"/>
      <c r="L5" s="703" t="s">
        <v>387</v>
      </c>
      <c r="M5" s="704"/>
      <c r="N5" s="704"/>
      <c r="O5" s="704"/>
      <c r="P5" s="704"/>
      <c r="Q5" s="704"/>
      <c r="R5" s="704"/>
      <c r="S5" s="705"/>
      <c r="T5" s="725" t="s">
        <v>388</v>
      </c>
      <c r="U5" s="726"/>
      <c r="V5" s="726"/>
      <c r="W5" s="726"/>
      <c r="X5" s="726"/>
      <c r="Y5" s="726"/>
      <c r="Z5" s="726"/>
      <c r="AA5" s="727"/>
      <c r="AB5" s="725" t="s">
        <v>389</v>
      </c>
      <c r="AC5" s="726"/>
      <c r="AD5" s="726"/>
      <c r="AE5" s="726"/>
      <c r="AF5" s="726"/>
      <c r="AG5" s="726"/>
      <c r="AH5" s="726"/>
      <c r="AI5" s="727"/>
      <c r="AJ5" s="703" t="s">
        <v>390</v>
      </c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5"/>
      <c r="AZ5" s="732" t="s">
        <v>391</v>
      </c>
      <c r="BA5" s="733"/>
      <c r="BB5" s="733"/>
      <c r="BC5" s="733"/>
      <c r="BD5" s="733"/>
      <c r="BE5" s="733"/>
      <c r="BF5" s="733"/>
      <c r="BG5" s="734"/>
      <c r="BH5" s="783" t="s">
        <v>392</v>
      </c>
      <c r="BI5" s="784"/>
      <c r="BJ5" s="784"/>
      <c r="BK5" s="784"/>
      <c r="BL5" s="784"/>
      <c r="BM5" s="784"/>
      <c r="BN5" s="784"/>
      <c r="BO5" s="785"/>
    </row>
    <row r="6" spans="1:67" ht="28.5" customHeight="1" thickBot="1" x14ac:dyDescent="0.25">
      <c r="A6" s="695"/>
      <c r="B6" s="774"/>
      <c r="C6" s="701"/>
      <c r="D6" s="706"/>
      <c r="E6" s="707"/>
      <c r="F6" s="707"/>
      <c r="G6" s="707"/>
      <c r="H6" s="707"/>
      <c r="I6" s="707"/>
      <c r="J6" s="777"/>
      <c r="K6" s="708"/>
      <c r="L6" s="706"/>
      <c r="M6" s="707"/>
      <c r="N6" s="707"/>
      <c r="O6" s="707"/>
      <c r="P6" s="707"/>
      <c r="Q6" s="707"/>
      <c r="R6" s="707"/>
      <c r="S6" s="708"/>
      <c r="T6" s="728"/>
      <c r="U6" s="729"/>
      <c r="V6" s="729"/>
      <c r="W6" s="729"/>
      <c r="X6" s="729"/>
      <c r="Y6" s="729"/>
      <c r="Z6" s="729"/>
      <c r="AA6" s="730"/>
      <c r="AB6" s="769"/>
      <c r="AC6" s="770"/>
      <c r="AD6" s="770"/>
      <c r="AE6" s="770"/>
      <c r="AF6" s="770"/>
      <c r="AG6" s="770"/>
      <c r="AH6" s="770"/>
      <c r="AI6" s="771"/>
      <c r="AJ6" s="706" t="s">
        <v>393</v>
      </c>
      <c r="AK6" s="707"/>
      <c r="AL6" s="707"/>
      <c r="AM6" s="707"/>
      <c r="AN6" s="707"/>
      <c r="AO6" s="707"/>
      <c r="AP6" s="707"/>
      <c r="AQ6" s="707"/>
      <c r="AR6" s="707" t="s">
        <v>295</v>
      </c>
      <c r="AS6" s="707"/>
      <c r="AT6" s="707"/>
      <c r="AU6" s="707"/>
      <c r="AV6" s="707"/>
      <c r="AW6" s="707"/>
      <c r="AX6" s="707"/>
      <c r="AY6" s="708"/>
      <c r="AZ6" s="706" t="s">
        <v>394</v>
      </c>
      <c r="BA6" s="707"/>
      <c r="BB6" s="707"/>
      <c r="BC6" s="707"/>
      <c r="BD6" s="707"/>
      <c r="BE6" s="707"/>
      <c r="BF6" s="707"/>
      <c r="BG6" s="708"/>
      <c r="BH6" s="786"/>
      <c r="BI6" s="787"/>
      <c r="BJ6" s="787"/>
      <c r="BK6" s="787"/>
      <c r="BL6" s="787"/>
      <c r="BM6" s="787"/>
      <c r="BN6" s="787"/>
      <c r="BO6" s="788"/>
    </row>
    <row r="7" spans="1:67" ht="12.75" customHeight="1" x14ac:dyDescent="0.2">
      <c r="A7" s="695"/>
      <c r="B7" s="774"/>
      <c r="C7" s="701"/>
      <c r="D7" s="715" t="s">
        <v>395</v>
      </c>
      <c r="E7" s="716" t="s">
        <v>407</v>
      </c>
      <c r="F7" s="716"/>
      <c r="G7" s="716"/>
      <c r="H7" s="716"/>
      <c r="I7" s="716"/>
      <c r="J7" s="768"/>
      <c r="K7" s="717"/>
      <c r="L7" s="715" t="s">
        <v>395</v>
      </c>
      <c r="M7" s="716" t="s">
        <v>407</v>
      </c>
      <c r="N7" s="716"/>
      <c r="O7" s="716"/>
      <c r="P7" s="716"/>
      <c r="Q7" s="716"/>
      <c r="R7" s="768"/>
      <c r="S7" s="717"/>
      <c r="T7" s="715" t="s">
        <v>395</v>
      </c>
      <c r="U7" s="716" t="s">
        <v>407</v>
      </c>
      <c r="V7" s="716"/>
      <c r="W7" s="716"/>
      <c r="X7" s="716"/>
      <c r="Y7" s="716"/>
      <c r="Z7" s="768"/>
      <c r="AA7" s="717"/>
      <c r="AB7" s="782" t="s">
        <v>395</v>
      </c>
      <c r="AC7" s="716" t="s">
        <v>407</v>
      </c>
      <c r="AD7" s="716"/>
      <c r="AE7" s="716"/>
      <c r="AF7" s="716"/>
      <c r="AG7" s="716"/>
      <c r="AH7" s="768"/>
      <c r="AI7" s="717"/>
      <c r="AJ7" s="715" t="s">
        <v>395</v>
      </c>
      <c r="AK7" s="716" t="s">
        <v>407</v>
      </c>
      <c r="AL7" s="716"/>
      <c r="AM7" s="716"/>
      <c r="AN7" s="716"/>
      <c r="AO7" s="716"/>
      <c r="AP7" s="768"/>
      <c r="AQ7" s="717"/>
      <c r="AR7" s="778" t="s">
        <v>395</v>
      </c>
      <c r="AS7" s="716" t="s">
        <v>407</v>
      </c>
      <c r="AT7" s="716"/>
      <c r="AU7" s="716"/>
      <c r="AV7" s="716"/>
      <c r="AW7" s="716"/>
      <c r="AX7" s="768"/>
      <c r="AY7" s="717"/>
      <c r="AZ7" s="715" t="s">
        <v>395</v>
      </c>
      <c r="BA7" s="779" t="s">
        <v>407</v>
      </c>
      <c r="BB7" s="779"/>
      <c r="BC7" s="779"/>
      <c r="BD7" s="779"/>
      <c r="BE7" s="779"/>
      <c r="BF7" s="780"/>
      <c r="BG7" s="781"/>
      <c r="BH7" s="789" t="s">
        <v>395</v>
      </c>
      <c r="BI7" s="779" t="s">
        <v>407</v>
      </c>
      <c r="BJ7" s="779"/>
      <c r="BK7" s="779"/>
      <c r="BL7" s="779"/>
      <c r="BM7" s="779"/>
      <c r="BN7" s="779"/>
      <c r="BO7" s="781"/>
    </row>
    <row r="8" spans="1:67" ht="48" customHeight="1" x14ac:dyDescent="0.2">
      <c r="A8" s="772"/>
      <c r="B8" s="775"/>
      <c r="C8" s="702"/>
      <c r="D8" s="715"/>
      <c r="E8" s="90" t="s">
        <v>408</v>
      </c>
      <c r="F8" s="525" t="s">
        <v>409</v>
      </c>
      <c r="G8" s="525" t="s">
        <v>410</v>
      </c>
      <c r="H8" s="90" t="s">
        <v>411</v>
      </c>
      <c r="I8" s="525" t="s">
        <v>412</v>
      </c>
      <c r="J8" s="526" t="s">
        <v>413</v>
      </c>
      <c r="K8" s="176" t="s">
        <v>414</v>
      </c>
      <c r="L8" s="715"/>
      <c r="M8" s="90" t="s">
        <v>408</v>
      </c>
      <c r="N8" s="525" t="s">
        <v>409</v>
      </c>
      <c r="O8" s="525" t="s">
        <v>410</v>
      </c>
      <c r="P8" s="90" t="s">
        <v>411</v>
      </c>
      <c r="Q8" s="525" t="s">
        <v>412</v>
      </c>
      <c r="R8" s="526" t="s">
        <v>413</v>
      </c>
      <c r="S8" s="176" t="s">
        <v>414</v>
      </c>
      <c r="T8" s="715"/>
      <c r="U8" s="90" t="s">
        <v>408</v>
      </c>
      <c r="V8" s="525" t="s">
        <v>409</v>
      </c>
      <c r="W8" s="525" t="s">
        <v>410</v>
      </c>
      <c r="X8" s="90" t="s">
        <v>411</v>
      </c>
      <c r="Y8" s="525" t="s">
        <v>412</v>
      </c>
      <c r="Z8" s="526" t="s">
        <v>413</v>
      </c>
      <c r="AA8" s="176" t="s">
        <v>414</v>
      </c>
      <c r="AB8" s="715"/>
      <c r="AC8" s="90" t="s">
        <v>408</v>
      </c>
      <c r="AD8" s="525" t="s">
        <v>409</v>
      </c>
      <c r="AE8" s="525" t="s">
        <v>410</v>
      </c>
      <c r="AF8" s="90" t="s">
        <v>411</v>
      </c>
      <c r="AG8" s="525" t="s">
        <v>412</v>
      </c>
      <c r="AH8" s="526" t="s">
        <v>413</v>
      </c>
      <c r="AI8" s="176" t="s">
        <v>414</v>
      </c>
      <c r="AJ8" s="715"/>
      <c r="AK8" s="90" t="s">
        <v>408</v>
      </c>
      <c r="AL8" s="525" t="s">
        <v>409</v>
      </c>
      <c r="AM8" s="525" t="s">
        <v>410</v>
      </c>
      <c r="AN8" s="90" t="s">
        <v>411</v>
      </c>
      <c r="AO8" s="525" t="s">
        <v>412</v>
      </c>
      <c r="AP8" s="526" t="s">
        <v>413</v>
      </c>
      <c r="AQ8" s="176" t="s">
        <v>414</v>
      </c>
      <c r="AR8" s="778"/>
      <c r="AS8" s="90" t="s">
        <v>408</v>
      </c>
      <c r="AT8" s="525" t="s">
        <v>409</v>
      </c>
      <c r="AU8" s="525" t="s">
        <v>410</v>
      </c>
      <c r="AV8" s="90" t="s">
        <v>411</v>
      </c>
      <c r="AW8" s="525" t="s">
        <v>412</v>
      </c>
      <c r="AX8" s="526" t="s">
        <v>413</v>
      </c>
      <c r="AY8" s="176" t="s">
        <v>414</v>
      </c>
      <c r="AZ8" s="715"/>
      <c r="BA8" s="90" t="s">
        <v>408</v>
      </c>
      <c r="BB8" s="525" t="s">
        <v>409</v>
      </c>
      <c r="BC8" s="525" t="s">
        <v>410</v>
      </c>
      <c r="BD8" s="90" t="s">
        <v>411</v>
      </c>
      <c r="BE8" s="525" t="s">
        <v>412</v>
      </c>
      <c r="BF8" s="526" t="s">
        <v>413</v>
      </c>
      <c r="BG8" s="176" t="s">
        <v>414</v>
      </c>
      <c r="BH8" s="789"/>
      <c r="BI8" s="90" t="s">
        <v>408</v>
      </c>
      <c r="BJ8" s="525" t="s">
        <v>409</v>
      </c>
      <c r="BK8" s="525" t="s">
        <v>410</v>
      </c>
      <c r="BL8" s="90" t="s">
        <v>411</v>
      </c>
      <c r="BM8" s="525" t="s">
        <v>412</v>
      </c>
      <c r="BN8" s="90" t="s">
        <v>413</v>
      </c>
      <c r="BO8" s="176" t="s">
        <v>414</v>
      </c>
    </row>
    <row r="9" spans="1:67" x14ac:dyDescent="0.2">
      <c r="A9" s="154"/>
      <c r="B9" s="192" t="s">
        <v>379</v>
      </c>
      <c r="C9" s="193"/>
      <c r="D9" s="180">
        <f>E9+F9+G9+H9+I9+J9+K9</f>
        <v>87</v>
      </c>
      <c r="E9" s="157">
        <f t="shared" ref="E9:K9" si="0">SUM(E10:E56)</f>
        <v>78</v>
      </c>
      <c r="F9" s="157">
        <f t="shared" si="0"/>
        <v>1</v>
      </c>
      <c r="G9" s="157">
        <f t="shared" si="0"/>
        <v>2</v>
      </c>
      <c r="H9" s="157">
        <f t="shared" si="0"/>
        <v>1</v>
      </c>
      <c r="I9" s="157">
        <f t="shared" si="0"/>
        <v>2</v>
      </c>
      <c r="J9" s="157">
        <f t="shared" si="0"/>
        <v>0</v>
      </c>
      <c r="K9" s="181">
        <f t="shared" si="0"/>
        <v>3</v>
      </c>
      <c r="L9" s="180">
        <f>M9+N9+O9+P9+Q9+R9+S9</f>
        <v>533</v>
      </c>
      <c r="M9" s="157">
        <f t="shared" ref="M9:S9" si="1">SUM(M10:M56)</f>
        <v>107</v>
      </c>
      <c r="N9" s="157">
        <f t="shared" si="1"/>
        <v>0</v>
      </c>
      <c r="O9" s="157">
        <f>SUM(O10:O56)</f>
        <v>0</v>
      </c>
      <c r="P9" s="157">
        <f t="shared" si="1"/>
        <v>53</v>
      </c>
      <c r="Q9" s="157">
        <f t="shared" si="1"/>
        <v>349</v>
      </c>
      <c r="R9" s="157">
        <f t="shared" si="1"/>
        <v>0</v>
      </c>
      <c r="S9" s="181">
        <f t="shared" si="1"/>
        <v>24</v>
      </c>
      <c r="T9" s="180">
        <f>U9+V9+W9+X9+Y9+Z9+AA9</f>
        <v>620</v>
      </c>
      <c r="U9" s="157">
        <f>SUM(U10:U56)</f>
        <v>185</v>
      </c>
      <c r="V9" s="157">
        <f t="shared" ref="V9:AA9" si="2">SUM(V10:V56)</f>
        <v>1</v>
      </c>
      <c r="W9" s="157">
        <f t="shared" si="2"/>
        <v>2</v>
      </c>
      <c r="X9" s="157">
        <f t="shared" si="2"/>
        <v>54</v>
      </c>
      <c r="Y9" s="157">
        <f t="shared" si="2"/>
        <v>351</v>
      </c>
      <c r="Z9" s="157">
        <f t="shared" si="2"/>
        <v>0</v>
      </c>
      <c r="AA9" s="181">
        <f t="shared" si="2"/>
        <v>27</v>
      </c>
      <c r="AB9" s="180">
        <f>AC9+AD9+AE9+AF9+AG9+AH9+AI9</f>
        <v>530</v>
      </c>
      <c r="AC9" s="157">
        <f t="shared" ref="AC9:AI9" si="3">SUM(AC10:AC56)</f>
        <v>104</v>
      </c>
      <c r="AD9" s="157">
        <f t="shared" si="3"/>
        <v>1</v>
      </c>
      <c r="AE9" s="157">
        <f t="shared" si="3"/>
        <v>2</v>
      </c>
      <c r="AF9" s="157">
        <f t="shared" si="3"/>
        <v>53</v>
      </c>
      <c r="AG9" s="157">
        <f t="shared" si="3"/>
        <v>347</v>
      </c>
      <c r="AH9" s="157">
        <f t="shared" si="3"/>
        <v>0</v>
      </c>
      <c r="AI9" s="181">
        <f t="shared" si="3"/>
        <v>23</v>
      </c>
      <c r="AJ9" s="180">
        <f>AK9+AL9+AM9+AN9+AO9+AP9+AQ9</f>
        <v>475</v>
      </c>
      <c r="AK9" s="157">
        <f t="shared" ref="AK9:AQ9" si="4">SUM(AK10:AK56)</f>
        <v>70</v>
      </c>
      <c r="AL9" s="157">
        <f t="shared" si="4"/>
        <v>1</v>
      </c>
      <c r="AM9" s="157">
        <f t="shared" si="4"/>
        <v>2</v>
      </c>
      <c r="AN9" s="157">
        <f t="shared" si="4"/>
        <v>43</v>
      </c>
      <c r="AO9" s="157">
        <f t="shared" si="4"/>
        <v>345</v>
      </c>
      <c r="AP9" s="157">
        <f t="shared" si="4"/>
        <v>0</v>
      </c>
      <c r="AQ9" s="157">
        <f t="shared" si="4"/>
        <v>14</v>
      </c>
      <c r="AR9" s="157">
        <f>AS9+AT9+AU9+AV9+AW9+AX9+AY9</f>
        <v>55</v>
      </c>
      <c r="AS9" s="157">
        <f t="shared" ref="AS9:AY9" si="5">SUM(AS10:AS56)</f>
        <v>34</v>
      </c>
      <c r="AT9" s="157">
        <f t="shared" si="5"/>
        <v>0</v>
      </c>
      <c r="AU9" s="157">
        <f>SUM(AU10:AU56)</f>
        <v>0</v>
      </c>
      <c r="AV9" s="157">
        <f t="shared" si="5"/>
        <v>10</v>
      </c>
      <c r="AW9" s="157">
        <f t="shared" si="5"/>
        <v>2</v>
      </c>
      <c r="AX9" s="157">
        <f t="shared" si="5"/>
        <v>0</v>
      </c>
      <c r="AY9" s="181">
        <f t="shared" si="5"/>
        <v>9</v>
      </c>
      <c r="AZ9" s="180">
        <f>BA9+BB9+BC9+BD9+BE9+BF9+BG9</f>
        <v>484</v>
      </c>
      <c r="BA9" s="157">
        <f t="shared" ref="BA9:BG9" si="6">SUM(BA10:BA56)</f>
        <v>64</v>
      </c>
      <c r="BB9" s="157">
        <f t="shared" si="6"/>
        <v>0</v>
      </c>
      <c r="BC9" s="157">
        <f>SUM(BC10:BC56)</f>
        <v>0</v>
      </c>
      <c r="BD9" s="157">
        <f t="shared" si="6"/>
        <v>52</v>
      </c>
      <c r="BE9" s="157">
        <f t="shared" si="6"/>
        <v>347</v>
      </c>
      <c r="BF9" s="157">
        <f t="shared" si="6"/>
        <v>0</v>
      </c>
      <c r="BG9" s="181">
        <f t="shared" si="6"/>
        <v>21</v>
      </c>
      <c r="BH9" s="180">
        <f>BI9+BJ9+BK9+BL9+BM9+BN9+BO9</f>
        <v>90</v>
      </c>
      <c r="BI9" s="157">
        <f t="shared" ref="BI9:BO9" si="7">SUM(BI10:BI56)</f>
        <v>81</v>
      </c>
      <c r="BJ9" s="157">
        <f t="shared" si="7"/>
        <v>0</v>
      </c>
      <c r="BK9" s="157">
        <f t="shared" si="7"/>
        <v>0</v>
      </c>
      <c r="BL9" s="157">
        <f t="shared" si="7"/>
        <v>1</v>
      </c>
      <c r="BM9" s="157">
        <f t="shared" si="7"/>
        <v>4</v>
      </c>
      <c r="BN9" s="157">
        <f t="shared" si="7"/>
        <v>0</v>
      </c>
      <c r="BO9" s="181">
        <f t="shared" si="7"/>
        <v>4</v>
      </c>
    </row>
    <row r="10" spans="1:67" x14ac:dyDescent="0.2">
      <c r="A10" s="154"/>
      <c r="B10" s="194" t="s">
        <v>600</v>
      </c>
      <c r="C10" s="182">
        <v>9</v>
      </c>
      <c r="D10" s="180">
        <f t="shared" ref="D10:D56" si="8">E10+F10+G10+H10+I10+J10+K10</f>
        <v>7</v>
      </c>
      <c r="E10" s="183">
        <v>5</v>
      </c>
      <c r="F10" s="92"/>
      <c r="G10" s="92"/>
      <c r="H10" s="92">
        <v>1</v>
      </c>
      <c r="I10" s="92">
        <v>1</v>
      </c>
      <c r="J10" s="195"/>
      <c r="K10" s="159"/>
      <c r="L10" s="180">
        <f t="shared" ref="L10:L56" si="9">M10+N10+O10+P10+Q10+R10+S10</f>
        <v>266</v>
      </c>
      <c r="M10" s="92">
        <v>55</v>
      </c>
      <c r="N10" s="92"/>
      <c r="O10" s="92"/>
      <c r="P10" s="92">
        <v>27</v>
      </c>
      <c r="Q10" s="92">
        <v>171</v>
      </c>
      <c r="R10" s="92"/>
      <c r="S10" s="159">
        <v>13</v>
      </c>
      <c r="T10" s="180">
        <f t="shared" ref="T10:T56" si="10">U10+V10+W10+X10+Y10+Z10+AA10</f>
        <v>273</v>
      </c>
      <c r="U10" s="156">
        <f>E10+M10</f>
        <v>60</v>
      </c>
      <c r="V10" s="156">
        <f t="shared" ref="V10:Y48" si="11">F10+N10</f>
        <v>0</v>
      </c>
      <c r="W10" s="156">
        <f t="shared" si="11"/>
        <v>0</v>
      </c>
      <c r="X10" s="156">
        <f t="shared" si="11"/>
        <v>28</v>
      </c>
      <c r="Y10" s="156">
        <f t="shared" si="11"/>
        <v>172</v>
      </c>
      <c r="Z10" s="156">
        <f>J10+R10</f>
        <v>0</v>
      </c>
      <c r="AA10" s="156">
        <f t="shared" ref="AA10:AA56" si="12">K10+S10</f>
        <v>13</v>
      </c>
      <c r="AB10" s="180">
        <f t="shared" ref="AB10:AB56" si="13">AC10+AD10+AE10+AF10+AG10+AH10+AI10</f>
        <v>243</v>
      </c>
      <c r="AC10" s="156">
        <f t="shared" ref="AC10:AI56" si="14">AK10+AS10</f>
        <v>37</v>
      </c>
      <c r="AD10" s="156">
        <f t="shared" si="14"/>
        <v>0</v>
      </c>
      <c r="AE10" s="157">
        <f t="shared" si="14"/>
        <v>0</v>
      </c>
      <c r="AF10" s="156">
        <f t="shared" si="14"/>
        <v>28</v>
      </c>
      <c r="AG10" s="156">
        <f t="shared" si="14"/>
        <v>169</v>
      </c>
      <c r="AH10" s="156">
        <f t="shared" si="14"/>
        <v>0</v>
      </c>
      <c r="AI10" s="158">
        <f t="shared" si="14"/>
        <v>9</v>
      </c>
      <c r="AJ10" s="180">
        <f t="shared" ref="AJ10:AJ56" si="15">AK10+AL10+AM10+AN10+AO10+AP10+AQ10</f>
        <v>216</v>
      </c>
      <c r="AK10" s="92">
        <v>17</v>
      </c>
      <c r="AL10" s="92"/>
      <c r="AM10" s="92"/>
      <c r="AN10" s="92">
        <v>23</v>
      </c>
      <c r="AO10" s="92">
        <v>169</v>
      </c>
      <c r="AP10" s="92"/>
      <c r="AQ10" s="92">
        <v>7</v>
      </c>
      <c r="AR10" s="157">
        <f t="shared" ref="AR10:AR56" si="16">AS10+AT10+AU10+AV10+AW10+AX10+AY10</f>
        <v>27</v>
      </c>
      <c r="AS10" s="92">
        <v>20</v>
      </c>
      <c r="AT10" s="92"/>
      <c r="AU10" s="92"/>
      <c r="AV10" s="92">
        <v>5</v>
      </c>
      <c r="AW10" s="92"/>
      <c r="AX10" s="92"/>
      <c r="AY10" s="159">
        <v>2</v>
      </c>
      <c r="AZ10" s="180">
        <f t="shared" ref="AZ10:AZ56" si="17">BA10+BB10+BC10+BD10+BE10+BF10+BG10</f>
        <v>238</v>
      </c>
      <c r="BA10" s="92">
        <v>33</v>
      </c>
      <c r="BB10" s="92"/>
      <c r="BC10" s="92"/>
      <c r="BD10" s="92">
        <v>27</v>
      </c>
      <c r="BE10" s="92">
        <v>169</v>
      </c>
      <c r="BF10" s="92"/>
      <c r="BG10" s="159">
        <v>9</v>
      </c>
      <c r="BH10" s="180">
        <f t="shared" ref="BH10:BH56" si="18">BI10+BJ10+BK10+BL10+BM10+BN10+BO10</f>
        <v>30</v>
      </c>
      <c r="BI10" s="156">
        <f t="shared" ref="BI10:BO56" si="19">U10-AC10</f>
        <v>23</v>
      </c>
      <c r="BJ10" s="156">
        <f t="shared" si="19"/>
        <v>0</v>
      </c>
      <c r="BK10" s="157">
        <f t="shared" si="19"/>
        <v>0</v>
      </c>
      <c r="BL10" s="156">
        <f t="shared" si="19"/>
        <v>0</v>
      </c>
      <c r="BM10" s="156">
        <f t="shared" si="19"/>
        <v>3</v>
      </c>
      <c r="BN10" s="156">
        <f t="shared" si="19"/>
        <v>0</v>
      </c>
      <c r="BO10" s="158">
        <f t="shared" si="19"/>
        <v>4</v>
      </c>
    </row>
    <row r="11" spans="1:67" x14ac:dyDescent="0.2">
      <c r="A11" s="154"/>
      <c r="B11" s="194" t="s">
        <v>601</v>
      </c>
      <c r="C11" s="182"/>
      <c r="D11" s="180">
        <f t="shared" si="8"/>
        <v>80</v>
      </c>
      <c r="E11" s="183">
        <v>73</v>
      </c>
      <c r="F11" s="92">
        <v>1</v>
      </c>
      <c r="G11" s="92">
        <v>2</v>
      </c>
      <c r="H11" s="92"/>
      <c r="I11" s="92">
        <v>1</v>
      </c>
      <c r="J11" s="195"/>
      <c r="K11" s="159">
        <v>3</v>
      </c>
      <c r="L11" s="180">
        <f t="shared" si="9"/>
        <v>267</v>
      </c>
      <c r="M11" s="92">
        <v>52</v>
      </c>
      <c r="N11" s="92"/>
      <c r="O11" s="92"/>
      <c r="P11" s="92">
        <v>26</v>
      </c>
      <c r="Q11" s="92">
        <v>178</v>
      </c>
      <c r="R11" s="92"/>
      <c r="S11" s="159">
        <v>11</v>
      </c>
      <c r="T11" s="180">
        <f t="shared" si="10"/>
        <v>347</v>
      </c>
      <c r="U11" s="156">
        <f t="shared" ref="U11:U56" si="20">E11+M11</f>
        <v>125</v>
      </c>
      <c r="V11" s="156">
        <f t="shared" si="11"/>
        <v>1</v>
      </c>
      <c r="W11" s="156">
        <f t="shared" si="11"/>
        <v>2</v>
      </c>
      <c r="X11" s="156">
        <f t="shared" si="11"/>
        <v>26</v>
      </c>
      <c r="Y11" s="156">
        <f t="shared" si="11"/>
        <v>179</v>
      </c>
      <c r="Z11" s="156">
        <f t="shared" ref="Z11:Z56" si="21">J11+R11</f>
        <v>0</v>
      </c>
      <c r="AA11" s="156">
        <f t="shared" si="12"/>
        <v>14</v>
      </c>
      <c r="AB11" s="180">
        <f t="shared" si="13"/>
        <v>287</v>
      </c>
      <c r="AC11" s="156">
        <f t="shared" si="14"/>
        <v>67</v>
      </c>
      <c r="AD11" s="156">
        <f t="shared" si="14"/>
        <v>1</v>
      </c>
      <c r="AE11" s="157">
        <f t="shared" si="14"/>
        <v>2</v>
      </c>
      <c r="AF11" s="156">
        <f t="shared" si="14"/>
        <v>25</v>
      </c>
      <c r="AG11" s="156">
        <f t="shared" si="14"/>
        <v>178</v>
      </c>
      <c r="AH11" s="156">
        <f t="shared" si="14"/>
        <v>0</v>
      </c>
      <c r="AI11" s="158">
        <f t="shared" si="14"/>
        <v>14</v>
      </c>
      <c r="AJ11" s="180">
        <f t="shared" si="15"/>
        <v>259</v>
      </c>
      <c r="AK11" s="92">
        <v>53</v>
      </c>
      <c r="AL11" s="92">
        <v>1</v>
      </c>
      <c r="AM11" s="92">
        <v>2</v>
      </c>
      <c r="AN11" s="92">
        <v>20</v>
      </c>
      <c r="AO11" s="92">
        <v>176</v>
      </c>
      <c r="AP11" s="92"/>
      <c r="AQ11" s="92">
        <v>7</v>
      </c>
      <c r="AR11" s="157">
        <f t="shared" si="16"/>
        <v>28</v>
      </c>
      <c r="AS11" s="92">
        <v>14</v>
      </c>
      <c r="AT11" s="92"/>
      <c r="AU11" s="92"/>
      <c r="AV11" s="92">
        <v>5</v>
      </c>
      <c r="AW11" s="92">
        <v>2</v>
      </c>
      <c r="AX11" s="92"/>
      <c r="AY11" s="159">
        <v>7</v>
      </c>
      <c r="AZ11" s="180">
        <f t="shared" si="17"/>
        <v>246</v>
      </c>
      <c r="BA11" s="92">
        <v>31</v>
      </c>
      <c r="BB11" s="92"/>
      <c r="BC11" s="92"/>
      <c r="BD11" s="92">
        <v>25</v>
      </c>
      <c r="BE11" s="92">
        <v>178</v>
      </c>
      <c r="BF11" s="92"/>
      <c r="BG11" s="159">
        <v>12</v>
      </c>
      <c r="BH11" s="180">
        <f t="shared" si="18"/>
        <v>60</v>
      </c>
      <c r="BI11" s="156">
        <f t="shared" si="19"/>
        <v>58</v>
      </c>
      <c r="BJ11" s="156">
        <f t="shared" si="19"/>
        <v>0</v>
      </c>
      <c r="BK11" s="157">
        <f t="shared" si="19"/>
        <v>0</v>
      </c>
      <c r="BL11" s="156">
        <f t="shared" si="19"/>
        <v>1</v>
      </c>
      <c r="BM11" s="156">
        <f t="shared" si="19"/>
        <v>1</v>
      </c>
      <c r="BN11" s="156">
        <f t="shared" si="19"/>
        <v>0</v>
      </c>
      <c r="BO11" s="158">
        <f t="shared" si="19"/>
        <v>0</v>
      </c>
    </row>
    <row r="12" spans="1:67" x14ac:dyDescent="0.2">
      <c r="A12" s="154"/>
      <c r="B12" s="194"/>
      <c r="C12" s="182"/>
      <c r="D12" s="180">
        <f t="shared" si="8"/>
        <v>0</v>
      </c>
      <c r="E12" s="183"/>
      <c r="F12" s="92"/>
      <c r="G12" s="92"/>
      <c r="H12" s="92"/>
      <c r="I12" s="92"/>
      <c r="J12" s="195"/>
      <c r="K12" s="159"/>
      <c r="L12" s="180">
        <f t="shared" si="9"/>
        <v>0</v>
      </c>
      <c r="M12" s="92"/>
      <c r="N12" s="92"/>
      <c r="O12" s="92"/>
      <c r="P12" s="92"/>
      <c r="Q12" s="92"/>
      <c r="R12" s="92"/>
      <c r="S12" s="159"/>
      <c r="T12" s="180">
        <f t="shared" si="10"/>
        <v>0</v>
      </c>
      <c r="U12" s="156">
        <f t="shared" si="20"/>
        <v>0</v>
      </c>
      <c r="V12" s="156">
        <f t="shared" si="11"/>
        <v>0</v>
      </c>
      <c r="W12" s="156">
        <f t="shared" si="11"/>
        <v>0</v>
      </c>
      <c r="X12" s="156">
        <f t="shared" si="11"/>
        <v>0</v>
      </c>
      <c r="Y12" s="156">
        <f t="shared" si="11"/>
        <v>0</v>
      </c>
      <c r="Z12" s="156">
        <f t="shared" si="21"/>
        <v>0</v>
      </c>
      <c r="AA12" s="156">
        <f t="shared" si="12"/>
        <v>0</v>
      </c>
      <c r="AB12" s="180">
        <f t="shared" si="13"/>
        <v>0</v>
      </c>
      <c r="AC12" s="156">
        <f t="shared" si="14"/>
        <v>0</v>
      </c>
      <c r="AD12" s="156">
        <f t="shared" si="14"/>
        <v>0</v>
      </c>
      <c r="AE12" s="157">
        <f t="shared" si="14"/>
        <v>0</v>
      </c>
      <c r="AF12" s="156">
        <f t="shared" si="14"/>
        <v>0</v>
      </c>
      <c r="AG12" s="156">
        <f t="shared" si="14"/>
        <v>0</v>
      </c>
      <c r="AH12" s="156">
        <f t="shared" si="14"/>
        <v>0</v>
      </c>
      <c r="AI12" s="158">
        <f t="shared" si="14"/>
        <v>0</v>
      </c>
      <c r="AJ12" s="180">
        <f t="shared" si="15"/>
        <v>0</v>
      </c>
      <c r="AK12" s="92"/>
      <c r="AL12" s="92"/>
      <c r="AM12" s="92"/>
      <c r="AN12" s="92"/>
      <c r="AO12" s="92"/>
      <c r="AP12" s="92"/>
      <c r="AQ12" s="92"/>
      <c r="AR12" s="157">
        <f t="shared" si="16"/>
        <v>0</v>
      </c>
      <c r="AS12" s="92"/>
      <c r="AT12" s="92"/>
      <c r="AU12" s="92"/>
      <c r="AV12" s="92"/>
      <c r="AW12" s="92"/>
      <c r="AX12" s="92"/>
      <c r="AY12" s="159"/>
      <c r="AZ12" s="180">
        <f t="shared" si="17"/>
        <v>0</v>
      </c>
      <c r="BA12" s="92"/>
      <c r="BB12" s="92"/>
      <c r="BC12" s="92"/>
      <c r="BD12" s="92"/>
      <c r="BE12" s="92"/>
      <c r="BF12" s="92"/>
      <c r="BG12" s="159"/>
      <c r="BH12" s="180">
        <f t="shared" si="18"/>
        <v>0</v>
      </c>
      <c r="BI12" s="156">
        <f t="shared" si="19"/>
        <v>0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0</v>
      </c>
      <c r="BN12" s="156">
        <f t="shared" si="19"/>
        <v>0</v>
      </c>
      <c r="BO12" s="158">
        <f t="shared" si="19"/>
        <v>0</v>
      </c>
    </row>
    <row r="13" spans="1:67" x14ac:dyDescent="0.2">
      <c r="A13" s="154"/>
      <c r="B13" s="194"/>
      <c r="C13" s="182"/>
      <c r="D13" s="180">
        <f t="shared" si="8"/>
        <v>0</v>
      </c>
      <c r="E13" s="183"/>
      <c r="F13" s="92"/>
      <c r="G13" s="92"/>
      <c r="H13" s="92"/>
      <c r="I13" s="92"/>
      <c r="J13" s="195"/>
      <c r="K13" s="159"/>
      <c r="L13" s="180">
        <f t="shared" si="9"/>
        <v>0</v>
      </c>
      <c r="M13" s="92"/>
      <c r="N13" s="92"/>
      <c r="O13" s="92"/>
      <c r="P13" s="92"/>
      <c r="Q13" s="92"/>
      <c r="R13" s="92"/>
      <c r="S13" s="159"/>
      <c r="T13" s="180">
        <f t="shared" si="10"/>
        <v>0</v>
      </c>
      <c r="U13" s="156">
        <f t="shared" si="20"/>
        <v>0</v>
      </c>
      <c r="V13" s="156">
        <f t="shared" si="11"/>
        <v>0</v>
      </c>
      <c r="W13" s="156">
        <f t="shared" si="11"/>
        <v>0</v>
      </c>
      <c r="X13" s="156">
        <f t="shared" si="11"/>
        <v>0</v>
      </c>
      <c r="Y13" s="156">
        <f t="shared" si="11"/>
        <v>0</v>
      </c>
      <c r="Z13" s="156">
        <f t="shared" si="21"/>
        <v>0</v>
      </c>
      <c r="AA13" s="156">
        <f t="shared" si="12"/>
        <v>0</v>
      </c>
      <c r="AB13" s="180">
        <f t="shared" si="13"/>
        <v>0</v>
      </c>
      <c r="AC13" s="156">
        <f t="shared" si="14"/>
        <v>0</v>
      </c>
      <c r="AD13" s="156">
        <f t="shared" si="14"/>
        <v>0</v>
      </c>
      <c r="AE13" s="157">
        <f t="shared" si="14"/>
        <v>0</v>
      </c>
      <c r="AF13" s="156">
        <f t="shared" si="14"/>
        <v>0</v>
      </c>
      <c r="AG13" s="156">
        <f t="shared" si="14"/>
        <v>0</v>
      </c>
      <c r="AH13" s="156">
        <f t="shared" si="14"/>
        <v>0</v>
      </c>
      <c r="AI13" s="158">
        <f t="shared" si="14"/>
        <v>0</v>
      </c>
      <c r="AJ13" s="180">
        <f t="shared" si="15"/>
        <v>0</v>
      </c>
      <c r="AK13" s="92"/>
      <c r="AL13" s="92"/>
      <c r="AM13" s="92"/>
      <c r="AN13" s="92"/>
      <c r="AO13" s="92"/>
      <c r="AP13" s="92"/>
      <c r="AQ13" s="92"/>
      <c r="AR13" s="157">
        <f t="shared" si="16"/>
        <v>0</v>
      </c>
      <c r="AS13" s="92"/>
      <c r="AT13" s="92"/>
      <c r="AU13" s="92"/>
      <c r="AV13" s="92"/>
      <c r="AW13" s="92"/>
      <c r="AX13" s="92"/>
      <c r="AY13" s="159"/>
      <c r="AZ13" s="180">
        <f t="shared" si="17"/>
        <v>0</v>
      </c>
      <c r="BA13" s="92"/>
      <c r="BB13" s="92"/>
      <c r="BC13" s="92"/>
      <c r="BD13" s="92"/>
      <c r="BE13" s="92"/>
      <c r="BF13" s="92"/>
      <c r="BG13" s="159"/>
      <c r="BH13" s="180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/>
      <c r="B14" s="194"/>
      <c r="C14" s="182"/>
      <c r="D14" s="180">
        <f t="shared" si="8"/>
        <v>0</v>
      </c>
      <c r="E14" s="183"/>
      <c r="F14" s="92"/>
      <c r="G14" s="92"/>
      <c r="H14" s="92"/>
      <c r="I14" s="92"/>
      <c r="J14" s="195"/>
      <c r="K14" s="159"/>
      <c r="L14" s="180">
        <f t="shared" si="9"/>
        <v>0</v>
      </c>
      <c r="M14" s="92"/>
      <c r="N14" s="92"/>
      <c r="O14" s="92"/>
      <c r="P14" s="92"/>
      <c r="Q14" s="92"/>
      <c r="R14" s="92"/>
      <c r="S14" s="159"/>
      <c r="T14" s="180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0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0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0">
        <f t="shared" si="17"/>
        <v>0</v>
      </c>
      <c r="BA14" s="92"/>
      <c r="BB14" s="92"/>
      <c r="BC14" s="92"/>
      <c r="BD14" s="92"/>
      <c r="BE14" s="92"/>
      <c r="BF14" s="92"/>
      <c r="BG14" s="159"/>
      <c r="BH14" s="180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4"/>
      <c r="C15" s="182"/>
      <c r="D15" s="180">
        <f t="shared" ref="D15:D37" si="22">E15+F15+G15+H15+I15+J15+K15</f>
        <v>0</v>
      </c>
      <c r="E15" s="183"/>
      <c r="F15" s="92"/>
      <c r="G15" s="92"/>
      <c r="H15" s="92"/>
      <c r="I15" s="92"/>
      <c r="J15" s="195"/>
      <c r="K15" s="159"/>
      <c r="L15" s="180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0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0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0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0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0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4"/>
      <c r="C16" s="182"/>
      <c r="D16" s="180">
        <f t="shared" si="22"/>
        <v>0</v>
      </c>
      <c r="E16" s="183"/>
      <c r="F16" s="92"/>
      <c r="G16" s="92"/>
      <c r="H16" s="92"/>
      <c r="I16" s="92"/>
      <c r="J16" s="195"/>
      <c r="K16" s="159"/>
      <c r="L16" s="180">
        <f t="shared" si="23"/>
        <v>0</v>
      </c>
      <c r="M16" s="92"/>
      <c r="N16" s="92"/>
      <c r="O16" s="92"/>
      <c r="P16" s="92"/>
      <c r="Q16" s="92"/>
      <c r="R16" s="92"/>
      <c r="S16" s="159"/>
      <c r="T16" s="180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0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0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0">
        <f t="shared" si="42"/>
        <v>0</v>
      </c>
      <c r="BA16" s="92"/>
      <c r="BB16" s="92"/>
      <c r="BC16" s="92"/>
      <c r="BD16" s="92"/>
      <c r="BE16" s="92"/>
      <c r="BF16" s="92"/>
      <c r="BG16" s="159"/>
      <c r="BH16" s="180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4"/>
      <c r="C17" s="182"/>
      <c r="D17" s="180">
        <f t="shared" si="22"/>
        <v>0</v>
      </c>
      <c r="E17" s="183"/>
      <c r="F17" s="92"/>
      <c r="G17" s="92"/>
      <c r="H17" s="92"/>
      <c r="I17" s="92"/>
      <c r="J17" s="195"/>
      <c r="K17" s="159"/>
      <c r="L17" s="180">
        <f t="shared" si="23"/>
        <v>0</v>
      </c>
      <c r="M17" s="92"/>
      <c r="N17" s="92"/>
      <c r="O17" s="92"/>
      <c r="P17" s="92"/>
      <c r="Q17" s="92"/>
      <c r="R17" s="92"/>
      <c r="S17" s="159"/>
      <c r="T17" s="180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0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0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0">
        <f t="shared" si="42"/>
        <v>0</v>
      </c>
      <c r="BA17" s="92"/>
      <c r="BB17" s="92"/>
      <c r="BC17" s="92"/>
      <c r="BD17" s="92"/>
      <c r="BE17" s="92"/>
      <c r="BF17" s="92"/>
      <c r="BG17" s="159"/>
      <c r="BH17" s="180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4"/>
      <c r="C18" s="182"/>
      <c r="D18" s="180">
        <f t="shared" si="22"/>
        <v>0</v>
      </c>
      <c r="E18" s="183"/>
      <c r="F18" s="92"/>
      <c r="G18" s="92"/>
      <c r="H18" s="92"/>
      <c r="I18" s="92"/>
      <c r="J18" s="195"/>
      <c r="K18" s="159"/>
      <c r="L18" s="180">
        <f t="shared" si="23"/>
        <v>0</v>
      </c>
      <c r="M18" s="92"/>
      <c r="N18" s="92"/>
      <c r="O18" s="92"/>
      <c r="P18" s="92"/>
      <c r="Q18" s="92"/>
      <c r="R18" s="92"/>
      <c r="S18" s="159"/>
      <c r="T18" s="180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0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0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0">
        <f t="shared" si="42"/>
        <v>0</v>
      </c>
      <c r="BA18" s="92"/>
      <c r="BB18" s="92"/>
      <c r="BC18" s="92"/>
      <c r="BD18" s="92"/>
      <c r="BE18" s="92"/>
      <c r="BF18" s="92"/>
      <c r="BG18" s="159"/>
      <c r="BH18" s="180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4"/>
      <c r="C19" s="182"/>
      <c r="D19" s="180">
        <f t="shared" si="22"/>
        <v>0</v>
      </c>
      <c r="E19" s="183"/>
      <c r="F19" s="92"/>
      <c r="G19" s="92"/>
      <c r="H19" s="92"/>
      <c r="I19" s="92"/>
      <c r="J19" s="195"/>
      <c r="K19" s="159"/>
      <c r="L19" s="180">
        <f t="shared" si="23"/>
        <v>0</v>
      </c>
      <c r="M19" s="92"/>
      <c r="N19" s="92"/>
      <c r="O19" s="92"/>
      <c r="P19" s="92"/>
      <c r="Q19" s="92"/>
      <c r="R19" s="92"/>
      <c r="S19" s="159"/>
      <c r="T19" s="180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0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0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0">
        <f t="shared" si="42"/>
        <v>0</v>
      </c>
      <c r="BA19" s="92"/>
      <c r="BB19" s="92"/>
      <c r="BC19" s="92"/>
      <c r="BD19" s="92"/>
      <c r="BE19" s="92"/>
      <c r="BF19" s="92"/>
      <c r="BG19" s="159"/>
      <c r="BH19" s="180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4"/>
      <c r="C20" s="182"/>
      <c r="D20" s="180">
        <f t="shared" si="22"/>
        <v>0</v>
      </c>
      <c r="E20" s="183"/>
      <c r="F20" s="92"/>
      <c r="G20" s="92"/>
      <c r="H20" s="92"/>
      <c r="I20" s="92"/>
      <c r="J20" s="195"/>
      <c r="K20" s="159"/>
      <c r="L20" s="180">
        <f t="shared" si="23"/>
        <v>0</v>
      </c>
      <c r="M20" s="92"/>
      <c r="N20" s="92"/>
      <c r="O20" s="92"/>
      <c r="P20" s="92"/>
      <c r="Q20" s="92"/>
      <c r="R20" s="92"/>
      <c r="S20" s="159"/>
      <c r="T20" s="180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0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0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0">
        <f t="shared" si="42"/>
        <v>0</v>
      </c>
      <c r="BA20" s="92"/>
      <c r="BB20" s="92"/>
      <c r="BC20" s="92"/>
      <c r="BD20" s="92"/>
      <c r="BE20" s="92"/>
      <c r="BF20" s="92"/>
      <c r="BG20" s="159"/>
      <c r="BH20" s="180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4"/>
      <c r="C21" s="182"/>
      <c r="D21" s="180">
        <f t="shared" si="22"/>
        <v>0</v>
      </c>
      <c r="E21" s="183"/>
      <c r="F21" s="92"/>
      <c r="G21" s="92"/>
      <c r="H21" s="92"/>
      <c r="I21" s="92"/>
      <c r="J21" s="195"/>
      <c r="K21" s="159"/>
      <c r="L21" s="180">
        <f t="shared" si="23"/>
        <v>0</v>
      </c>
      <c r="M21" s="92"/>
      <c r="N21" s="92"/>
      <c r="O21" s="92"/>
      <c r="P21" s="92"/>
      <c r="Q21" s="92"/>
      <c r="R21" s="92"/>
      <c r="S21" s="159"/>
      <c r="T21" s="180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0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0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0">
        <f t="shared" si="42"/>
        <v>0</v>
      </c>
      <c r="BA21" s="92"/>
      <c r="BB21" s="92"/>
      <c r="BC21" s="92"/>
      <c r="BD21" s="92"/>
      <c r="BE21" s="92"/>
      <c r="BF21" s="92"/>
      <c r="BG21" s="159"/>
      <c r="BH21" s="180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4"/>
      <c r="C22" s="182"/>
      <c r="D22" s="180">
        <f t="shared" si="22"/>
        <v>0</v>
      </c>
      <c r="E22" s="183"/>
      <c r="F22" s="92"/>
      <c r="G22" s="92"/>
      <c r="H22" s="92"/>
      <c r="I22" s="92"/>
      <c r="J22" s="195"/>
      <c r="K22" s="159"/>
      <c r="L22" s="180">
        <f t="shared" si="23"/>
        <v>0</v>
      </c>
      <c r="M22" s="92"/>
      <c r="N22" s="92"/>
      <c r="O22" s="92"/>
      <c r="P22" s="92"/>
      <c r="Q22" s="92"/>
      <c r="R22" s="92"/>
      <c r="S22" s="159"/>
      <c r="T22" s="180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0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0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0">
        <f t="shared" si="42"/>
        <v>0</v>
      </c>
      <c r="BA22" s="92"/>
      <c r="BB22" s="92"/>
      <c r="BC22" s="92"/>
      <c r="BD22" s="92"/>
      <c r="BE22" s="92"/>
      <c r="BF22" s="92"/>
      <c r="BG22" s="159"/>
      <c r="BH22" s="180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4"/>
      <c r="C23" s="182"/>
      <c r="D23" s="180">
        <f t="shared" si="22"/>
        <v>0</v>
      </c>
      <c r="E23" s="183"/>
      <c r="F23" s="92"/>
      <c r="G23" s="92"/>
      <c r="H23" s="92"/>
      <c r="I23" s="92"/>
      <c r="J23" s="195"/>
      <c r="K23" s="159"/>
      <c r="L23" s="180">
        <f t="shared" si="23"/>
        <v>0</v>
      </c>
      <c r="M23" s="92"/>
      <c r="N23" s="92"/>
      <c r="O23" s="92"/>
      <c r="P23" s="92"/>
      <c r="Q23" s="92"/>
      <c r="R23" s="92"/>
      <c r="S23" s="159"/>
      <c r="T23" s="180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0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0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0">
        <f t="shared" si="42"/>
        <v>0</v>
      </c>
      <c r="BA23" s="92"/>
      <c r="BB23" s="92"/>
      <c r="BC23" s="92"/>
      <c r="BD23" s="92"/>
      <c r="BE23" s="92"/>
      <c r="BF23" s="92"/>
      <c r="BG23" s="159"/>
      <c r="BH23" s="180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4"/>
      <c r="C24" s="182"/>
      <c r="D24" s="180">
        <f t="shared" si="22"/>
        <v>0</v>
      </c>
      <c r="E24" s="183"/>
      <c r="F24" s="92"/>
      <c r="G24" s="92"/>
      <c r="H24" s="92"/>
      <c r="I24" s="92"/>
      <c r="J24" s="195"/>
      <c r="K24" s="159"/>
      <c r="L24" s="180">
        <f t="shared" si="23"/>
        <v>0</v>
      </c>
      <c r="M24" s="92"/>
      <c r="N24" s="92"/>
      <c r="O24" s="92"/>
      <c r="P24" s="92"/>
      <c r="Q24" s="92"/>
      <c r="R24" s="92"/>
      <c r="S24" s="159"/>
      <c r="T24" s="180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0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0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0">
        <f t="shared" si="42"/>
        <v>0</v>
      </c>
      <c r="BA24" s="92"/>
      <c r="BB24" s="92"/>
      <c r="BC24" s="92"/>
      <c r="BD24" s="92"/>
      <c r="BE24" s="92"/>
      <c r="BF24" s="92"/>
      <c r="BG24" s="159"/>
      <c r="BH24" s="180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4"/>
      <c r="C25" s="182"/>
      <c r="D25" s="180">
        <f t="shared" si="22"/>
        <v>0</v>
      </c>
      <c r="E25" s="183"/>
      <c r="F25" s="92"/>
      <c r="G25" s="92"/>
      <c r="H25" s="92"/>
      <c r="I25" s="92"/>
      <c r="J25" s="195"/>
      <c r="K25" s="159"/>
      <c r="L25" s="180">
        <f t="shared" si="23"/>
        <v>0</v>
      </c>
      <c r="M25" s="92"/>
      <c r="N25" s="92"/>
      <c r="O25" s="92"/>
      <c r="P25" s="92"/>
      <c r="Q25" s="92"/>
      <c r="R25" s="92"/>
      <c r="S25" s="159"/>
      <c r="T25" s="180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0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0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0">
        <f t="shared" si="42"/>
        <v>0</v>
      </c>
      <c r="BA25" s="92"/>
      <c r="BB25" s="92"/>
      <c r="BC25" s="92"/>
      <c r="BD25" s="92"/>
      <c r="BE25" s="92"/>
      <c r="BF25" s="92"/>
      <c r="BG25" s="159"/>
      <c r="BH25" s="180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4"/>
      <c r="C26" s="182"/>
      <c r="D26" s="180">
        <f t="shared" si="22"/>
        <v>0</v>
      </c>
      <c r="E26" s="183"/>
      <c r="F26" s="92"/>
      <c r="G26" s="92"/>
      <c r="H26" s="92"/>
      <c r="I26" s="92"/>
      <c r="J26" s="195"/>
      <c r="K26" s="159"/>
      <c r="L26" s="180">
        <f t="shared" si="23"/>
        <v>0</v>
      </c>
      <c r="M26" s="92"/>
      <c r="N26" s="92"/>
      <c r="O26" s="92"/>
      <c r="P26" s="92"/>
      <c r="Q26" s="92"/>
      <c r="R26" s="92"/>
      <c r="S26" s="159"/>
      <c r="T26" s="180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0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0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0">
        <f t="shared" si="42"/>
        <v>0</v>
      </c>
      <c r="BA26" s="92"/>
      <c r="BB26" s="92"/>
      <c r="BC26" s="92"/>
      <c r="BD26" s="92"/>
      <c r="BE26" s="92"/>
      <c r="BF26" s="92"/>
      <c r="BG26" s="159"/>
      <c r="BH26" s="180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4"/>
      <c r="C27" s="182"/>
      <c r="D27" s="180">
        <f t="shared" si="22"/>
        <v>0</v>
      </c>
      <c r="E27" s="183"/>
      <c r="F27" s="92"/>
      <c r="G27" s="92"/>
      <c r="H27" s="92"/>
      <c r="I27" s="92"/>
      <c r="J27" s="195"/>
      <c r="K27" s="159"/>
      <c r="L27" s="180">
        <f t="shared" si="23"/>
        <v>0</v>
      </c>
      <c r="M27" s="92"/>
      <c r="N27" s="92"/>
      <c r="O27" s="92"/>
      <c r="P27" s="92"/>
      <c r="Q27" s="92"/>
      <c r="R27" s="92"/>
      <c r="S27" s="159"/>
      <c r="T27" s="180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0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0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0">
        <f t="shared" si="42"/>
        <v>0</v>
      </c>
      <c r="BA27" s="92"/>
      <c r="BB27" s="92"/>
      <c r="BC27" s="92"/>
      <c r="BD27" s="92"/>
      <c r="BE27" s="92"/>
      <c r="BF27" s="92"/>
      <c r="BG27" s="159"/>
      <c r="BH27" s="180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4"/>
      <c r="C28" s="182"/>
      <c r="D28" s="180">
        <f t="shared" si="22"/>
        <v>0</v>
      </c>
      <c r="E28" s="183"/>
      <c r="F28" s="92"/>
      <c r="G28" s="92"/>
      <c r="H28" s="92"/>
      <c r="I28" s="92"/>
      <c r="J28" s="195"/>
      <c r="K28" s="159"/>
      <c r="L28" s="180">
        <f t="shared" si="23"/>
        <v>0</v>
      </c>
      <c r="M28" s="92"/>
      <c r="N28" s="92"/>
      <c r="O28" s="92"/>
      <c r="P28" s="92"/>
      <c r="Q28" s="92"/>
      <c r="R28" s="92"/>
      <c r="S28" s="159"/>
      <c r="T28" s="180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0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0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0">
        <f t="shared" si="42"/>
        <v>0</v>
      </c>
      <c r="BA28" s="92"/>
      <c r="BB28" s="92"/>
      <c r="BC28" s="92"/>
      <c r="BD28" s="92"/>
      <c r="BE28" s="92"/>
      <c r="BF28" s="92"/>
      <c r="BG28" s="159"/>
      <c r="BH28" s="180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4"/>
      <c r="C29" s="182"/>
      <c r="D29" s="180">
        <f t="shared" si="22"/>
        <v>0</v>
      </c>
      <c r="E29" s="183"/>
      <c r="F29" s="92"/>
      <c r="G29" s="92"/>
      <c r="H29" s="92"/>
      <c r="I29" s="92"/>
      <c r="J29" s="195"/>
      <c r="K29" s="159"/>
      <c r="L29" s="180">
        <f t="shared" si="23"/>
        <v>0</v>
      </c>
      <c r="M29" s="92"/>
      <c r="N29" s="92"/>
      <c r="O29" s="92"/>
      <c r="P29" s="92"/>
      <c r="Q29" s="92"/>
      <c r="R29" s="92"/>
      <c r="S29" s="159"/>
      <c r="T29" s="180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0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0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0">
        <f t="shared" si="42"/>
        <v>0</v>
      </c>
      <c r="BA29" s="92"/>
      <c r="BB29" s="92"/>
      <c r="BC29" s="92"/>
      <c r="BD29" s="92"/>
      <c r="BE29" s="92"/>
      <c r="BF29" s="92"/>
      <c r="BG29" s="159"/>
      <c r="BH29" s="180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4"/>
      <c r="C30" s="182"/>
      <c r="D30" s="180">
        <f t="shared" si="22"/>
        <v>0</v>
      </c>
      <c r="E30" s="183"/>
      <c r="F30" s="92"/>
      <c r="G30" s="92"/>
      <c r="H30" s="92"/>
      <c r="I30" s="92"/>
      <c r="J30" s="195"/>
      <c r="K30" s="159"/>
      <c r="L30" s="180">
        <f t="shared" si="23"/>
        <v>0</v>
      </c>
      <c r="M30" s="92"/>
      <c r="N30" s="92"/>
      <c r="O30" s="92"/>
      <c r="P30" s="92"/>
      <c r="Q30" s="92"/>
      <c r="R30" s="92"/>
      <c r="S30" s="159"/>
      <c r="T30" s="180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0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0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0">
        <f t="shared" si="42"/>
        <v>0</v>
      </c>
      <c r="BA30" s="92"/>
      <c r="BB30" s="92"/>
      <c r="BC30" s="92"/>
      <c r="BD30" s="92"/>
      <c r="BE30" s="92"/>
      <c r="BF30" s="92"/>
      <c r="BG30" s="159"/>
      <c r="BH30" s="180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4"/>
      <c r="C31" s="182"/>
      <c r="D31" s="180">
        <f t="shared" si="22"/>
        <v>0</v>
      </c>
      <c r="E31" s="183"/>
      <c r="F31" s="92"/>
      <c r="G31" s="92"/>
      <c r="H31" s="92"/>
      <c r="I31" s="92"/>
      <c r="J31" s="195"/>
      <c r="K31" s="159"/>
      <c r="L31" s="180">
        <f t="shared" si="23"/>
        <v>0</v>
      </c>
      <c r="M31" s="92"/>
      <c r="N31" s="92"/>
      <c r="O31" s="92"/>
      <c r="P31" s="92"/>
      <c r="Q31" s="92"/>
      <c r="R31" s="92"/>
      <c r="S31" s="159"/>
      <c r="T31" s="180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0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0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0">
        <f t="shared" si="42"/>
        <v>0</v>
      </c>
      <c r="BA31" s="92"/>
      <c r="BB31" s="92"/>
      <c r="BC31" s="92"/>
      <c r="BD31" s="92"/>
      <c r="BE31" s="92"/>
      <c r="BF31" s="92"/>
      <c r="BG31" s="159"/>
      <c r="BH31" s="180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4"/>
      <c r="C32" s="182"/>
      <c r="D32" s="180">
        <f t="shared" si="22"/>
        <v>0</v>
      </c>
      <c r="E32" s="183"/>
      <c r="F32" s="92"/>
      <c r="G32" s="92"/>
      <c r="H32" s="92"/>
      <c r="I32" s="92"/>
      <c r="J32" s="195"/>
      <c r="K32" s="159"/>
      <c r="L32" s="180">
        <f t="shared" si="23"/>
        <v>0</v>
      </c>
      <c r="M32" s="92"/>
      <c r="N32" s="92"/>
      <c r="O32" s="92"/>
      <c r="P32" s="92"/>
      <c r="Q32" s="92"/>
      <c r="R32" s="92"/>
      <c r="S32" s="159"/>
      <c r="T32" s="180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0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0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0">
        <f t="shared" si="42"/>
        <v>0</v>
      </c>
      <c r="BA32" s="92"/>
      <c r="BB32" s="92"/>
      <c r="BC32" s="92"/>
      <c r="BD32" s="92"/>
      <c r="BE32" s="92"/>
      <c r="BF32" s="92"/>
      <c r="BG32" s="159"/>
      <c r="BH32" s="180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4"/>
      <c r="C33" s="182"/>
      <c r="D33" s="180">
        <f t="shared" si="22"/>
        <v>0</v>
      </c>
      <c r="E33" s="183"/>
      <c r="F33" s="92"/>
      <c r="G33" s="92"/>
      <c r="H33" s="92"/>
      <c r="I33" s="92"/>
      <c r="J33" s="195"/>
      <c r="K33" s="159"/>
      <c r="L33" s="180">
        <f t="shared" si="23"/>
        <v>0</v>
      </c>
      <c r="M33" s="92"/>
      <c r="N33" s="92"/>
      <c r="O33" s="92"/>
      <c r="P33" s="92"/>
      <c r="Q33" s="92"/>
      <c r="R33" s="92"/>
      <c r="S33" s="159"/>
      <c r="T33" s="180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0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0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0">
        <f t="shared" si="42"/>
        <v>0</v>
      </c>
      <c r="BA33" s="92"/>
      <c r="BB33" s="92"/>
      <c r="BC33" s="92"/>
      <c r="BD33" s="92"/>
      <c r="BE33" s="92"/>
      <c r="BF33" s="92"/>
      <c r="BG33" s="159"/>
      <c r="BH33" s="180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4"/>
      <c r="C34" s="182"/>
      <c r="D34" s="180">
        <f t="shared" si="22"/>
        <v>0</v>
      </c>
      <c r="E34" s="183"/>
      <c r="F34" s="92"/>
      <c r="G34" s="92"/>
      <c r="H34" s="92"/>
      <c r="I34" s="92"/>
      <c r="J34" s="195"/>
      <c r="K34" s="159"/>
      <c r="L34" s="180">
        <f t="shared" si="23"/>
        <v>0</v>
      </c>
      <c r="M34" s="92"/>
      <c r="N34" s="92"/>
      <c r="O34" s="92"/>
      <c r="P34" s="92"/>
      <c r="Q34" s="92"/>
      <c r="R34" s="92"/>
      <c r="S34" s="159"/>
      <c r="T34" s="180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0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0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0">
        <f t="shared" si="42"/>
        <v>0</v>
      </c>
      <c r="BA34" s="92"/>
      <c r="BB34" s="92"/>
      <c r="BC34" s="92"/>
      <c r="BD34" s="92"/>
      <c r="BE34" s="92"/>
      <c r="BF34" s="92"/>
      <c r="BG34" s="159"/>
      <c r="BH34" s="180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4"/>
      <c r="C35" s="182"/>
      <c r="D35" s="180">
        <f t="shared" si="22"/>
        <v>0</v>
      </c>
      <c r="E35" s="183"/>
      <c r="F35" s="92"/>
      <c r="G35" s="92"/>
      <c r="H35" s="92"/>
      <c r="I35" s="92"/>
      <c r="J35" s="195"/>
      <c r="K35" s="159"/>
      <c r="L35" s="180">
        <f t="shared" si="23"/>
        <v>0</v>
      </c>
      <c r="M35" s="92"/>
      <c r="N35" s="92"/>
      <c r="O35" s="92"/>
      <c r="P35" s="92"/>
      <c r="Q35" s="92"/>
      <c r="R35" s="92"/>
      <c r="S35" s="159"/>
      <c r="T35" s="180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0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0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0">
        <f t="shared" si="42"/>
        <v>0</v>
      </c>
      <c r="BA35" s="92"/>
      <c r="BB35" s="92"/>
      <c r="BC35" s="92"/>
      <c r="BD35" s="92"/>
      <c r="BE35" s="92"/>
      <c r="BF35" s="92"/>
      <c r="BG35" s="159"/>
      <c r="BH35" s="180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4"/>
      <c r="C36" s="182"/>
      <c r="D36" s="180">
        <f t="shared" si="22"/>
        <v>0</v>
      </c>
      <c r="E36" s="183"/>
      <c r="F36" s="92"/>
      <c r="G36" s="92"/>
      <c r="H36" s="92"/>
      <c r="I36" s="92"/>
      <c r="J36" s="195"/>
      <c r="K36" s="159"/>
      <c r="L36" s="180">
        <f t="shared" si="23"/>
        <v>0</v>
      </c>
      <c r="M36" s="92"/>
      <c r="N36" s="92"/>
      <c r="O36" s="92"/>
      <c r="P36" s="92"/>
      <c r="Q36" s="92"/>
      <c r="R36" s="92"/>
      <c r="S36" s="159"/>
      <c r="T36" s="180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0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0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0">
        <f t="shared" si="42"/>
        <v>0</v>
      </c>
      <c r="BA36" s="92"/>
      <c r="BB36" s="92"/>
      <c r="BC36" s="92"/>
      <c r="BD36" s="92"/>
      <c r="BE36" s="92"/>
      <c r="BF36" s="92"/>
      <c r="BG36" s="159"/>
      <c r="BH36" s="180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4"/>
      <c r="C37" s="182"/>
      <c r="D37" s="180">
        <f t="shared" si="22"/>
        <v>0</v>
      </c>
      <c r="E37" s="183"/>
      <c r="F37" s="92"/>
      <c r="G37" s="92"/>
      <c r="H37" s="92"/>
      <c r="I37" s="92"/>
      <c r="J37" s="195"/>
      <c r="K37" s="159"/>
      <c r="L37" s="180">
        <f t="shared" si="23"/>
        <v>0</v>
      </c>
      <c r="M37" s="92"/>
      <c r="N37" s="92"/>
      <c r="O37" s="92"/>
      <c r="P37" s="92"/>
      <c r="Q37" s="92"/>
      <c r="R37" s="92"/>
      <c r="S37" s="159"/>
      <c r="T37" s="180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0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0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0">
        <f t="shared" si="42"/>
        <v>0</v>
      </c>
      <c r="BA37" s="92"/>
      <c r="BB37" s="92"/>
      <c r="BC37" s="92"/>
      <c r="BD37" s="92"/>
      <c r="BE37" s="92"/>
      <c r="BF37" s="92"/>
      <c r="BG37" s="159"/>
      <c r="BH37" s="180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4"/>
      <c r="C38" s="182"/>
      <c r="D38" s="180">
        <f t="shared" si="8"/>
        <v>0</v>
      </c>
      <c r="E38" s="183"/>
      <c r="F38" s="92"/>
      <c r="G38" s="92"/>
      <c r="H38" s="92"/>
      <c r="I38" s="92"/>
      <c r="J38" s="195"/>
      <c r="K38" s="159"/>
      <c r="L38" s="180">
        <f t="shared" si="9"/>
        <v>0</v>
      </c>
      <c r="M38" s="92"/>
      <c r="N38" s="92"/>
      <c r="O38" s="92"/>
      <c r="P38" s="92"/>
      <c r="Q38" s="92"/>
      <c r="R38" s="92"/>
      <c r="S38" s="159"/>
      <c r="T38" s="180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0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0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0">
        <f t="shared" si="17"/>
        <v>0</v>
      </c>
      <c r="BA38" s="92"/>
      <c r="BB38" s="92"/>
      <c r="BC38" s="92"/>
      <c r="BD38" s="92"/>
      <c r="BE38" s="92"/>
      <c r="BF38" s="92"/>
      <c r="BG38" s="159"/>
      <c r="BH38" s="180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4"/>
      <c r="C39" s="182"/>
      <c r="D39" s="180">
        <f t="shared" si="8"/>
        <v>0</v>
      </c>
      <c r="E39" s="183"/>
      <c r="F39" s="92"/>
      <c r="G39" s="92"/>
      <c r="H39" s="92"/>
      <c r="I39" s="92"/>
      <c r="J39" s="195"/>
      <c r="K39" s="159"/>
      <c r="L39" s="180">
        <f t="shared" si="9"/>
        <v>0</v>
      </c>
      <c r="M39" s="92"/>
      <c r="N39" s="92"/>
      <c r="O39" s="92"/>
      <c r="P39" s="92"/>
      <c r="Q39" s="92"/>
      <c r="R39" s="92"/>
      <c r="S39" s="159"/>
      <c r="T39" s="180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0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0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0">
        <f t="shared" si="17"/>
        <v>0</v>
      </c>
      <c r="BA39" s="92"/>
      <c r="BB39" s="92"/>
      <c r="BC39" s="92"/>
      <c r="BD39" s="92"/>
      <c r="BE39" s="92"/>
      <c r="BF39" s="92"/>
      <c r="BG39" s="159"/>
      <c r="BH39" s="180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4"/>
      <c r="C40" s="182"/>
      <c r="D40" s="180">
        <f t="shared" si="8"/>
        <v>0</v>
      </c>
      <c r="E40" s="183"/>
      <c r="F40" s="92"/>
      <c r="G40" s="92"/>
      <c r="H40" s="92"/>
      <c r="I40" s="92"/>
      <c r="J40" s="195"/>
      <c r="K40" s="159"/>
      <c r="L40" s="180">
        <f t="shared" si="9"/>
        <v>0</v>
      </c>
      <c r="M40" s="92"/>
      <c r="N40" s="92"/>
      <c r="O40" s="92"/>
      <c r="P40" s="92"/>
      <c r="Q40" s="92"/>
      <c r="R40" s="92"/>
      <c r="S40" s="159"/>
      <c r="T40" s="180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0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0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0">
        <f t="shared" si="17"/>
        <v>0</v>
      </c>
      <c r="BA40" s="92"/>
      <c r="BB40" s="92"/>
      <c r="BC40" s="92"/>
      <c r="BD40" s="92"/>
      <c r="BE40" s="92"/>
      <c r="BF40" s="92"/>
      <c r="BG40" s="159"/>
      <c r="BH40" s="180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4"/>
      <c r="C41" s="182"/>
      <c r="D41" s="180">
        <f t="shared" si="8"/>
        <v>0</v>
      </c>
      <c r="E41" s="92"/>
      <c r="F41" s="92"/>
      <c r="G41" s="92"/>
      <c r="H41" s="92"/>
      <c r="I41" s="92"/>
      <c r="J41" s="195"/>
      <c r="K41" s="159"/>
      <c r="L41" s="180">
        <f t="shared" si="9"/>
        <v>0</v>
      </c>
      <c r="M41" s="92"/>
      <c r="N41" s="92"/>
      <c r="O41" s="92"/>
      <c r="P41" s="92"/>
      <c r="Q41" s="92"/>
      <c r="R41" s="92"/>
      <c r="S41" s="159"/>
      <c r="T41" s="180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0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0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0">
        <f t="shared" si="17"/>
        <v>0</v>
      </c>
      <c r="BA41" s="92"/>
      <c r="BB41" s="92"/>
      <c r="BC41" s="92"/>
      <c r="BD41" s="92"/>
      <c r="BE41" s="92"/>
      <c r="BF41" s="92"/>
      <c r="BG41" s="159"/>
      <c r="BH41" s="180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4"/>
      <c r="C42" s="182"/>
      <c r="D42" s="180">
        <f t="shared" si="8"/>
        <v>0</v>
      </c>
      <c r="E42" s="92"/>
      <c r="F42" s="92"/>
      <c r="G42" s="92"/>
      <c r="H42" s="92"/>
      <c r="I42" s="92"/>
      <c r="J42" s="195"/>
      <c r="K42" s="159"/>
      <c r="L42" s="180">
        <f t="shared" si="9"/>
        <v>0</v>
      </c>
      <c r="M42" s="92"/>
      <c r="N42" s="92"/>
      <c r="O42" s="92"/>
      <c r="P42" s="92"/>
      <c r="Q42" s="92"/>
      <c r="R42" s="92"/>
      <c r="S42" s="159"/>
      <c r="T42" s="180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0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0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0">
        <f t="shared" si="17"/>
        <v>0</v>
      </c>
      <c r="BA42" s="92"/>
      <c r="BB42" s="92"/>
      <c r="BC42" s="92"/>
      <c r="BD42" s="92"/>
      <c r="BE42" s="92"/>
      <c r="BF42" s="92"/>
      <c r="BG42" s="159"/>
      <c r="BH42" s="180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4"/>
      <c r="C43" s="182"/>
      <c r="D43" s="180">
        <f t="shared" si="8"/>
        <v>0</v>
      </c>
      <c r="E43" s="92"/>
      <c r="F43" s="92"/>
      <c r="G43" s="92"/>
      <c r="H43" s="92"/>
      <c r="I43" s="92"/>
      <c r="J43" s="195"/>
      <c r="K43" s="159"/>
      <c r="L43" s="180">
        <f t="shared" si="9"/>
        <v>0</v>
      </c>
      <c r="M43" s="92"/>
      <c r="N43" s="92"/>
      <c r="O43" s="92"/>
      <c r="P43" s="92"/>
      <c r="Q43" s="92"/>
      <c r="R43" s="92"/>
      <c r="S43" s="159"/>
      <c r="T43" s="180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0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0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0">
        <f t="shared" si="17"/>
        <v>0</v>
      </c>
      <c r="BA43" s="92"/>
      <c r="BB43" s="92"/>
      <c r="BC43" s="92"/>
      <c r="BD43" s="92"/>
      <c r="BE43" s="92"/>
      <c r="BF43" s="92"/>
      <c r="BG43" s="159"/>
      <c r="BH43" s="180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4"/>
      <c r="C44" s="182"/>
      <c r="D44" s="180">
        <f t="shared" si="8"/>
        <v>0</v>
      </c>
      <c r="E44" s="92"/>
      <c r="F44" s="92"/>
      <c r="G44" s="92"/>
      <c r="H44" s="92"/>
      <c r="I44" s="92"/>
      <c r="J44" s="195"/>
      <c r="K44" s="159"/>
      <c r="L44" s="180">
        <f t="shared" si="9"/>
        <v>0</v>
      </c>
      <c r="M44" s="92"/>
      <c r="N44" s="92"/>
      <c r="O44" s="92"/>
      <c r="P44" s="92"/>
      <c r="Q44" s="92"/>
      <c r="R44" s="92"/>
      <c r="S44" s="159"/>
      <c r="T44" s="180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0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0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0">
        <f t="shared" si="17"/>
        <v>0</v>
      </c>
      <c r="BA44" s="92"/>
      <c r="BB44" s="92"/>
      <c r="BC44" s="92"/>
      <c r="BD44" s="92"/>
      <c r="BE44" s="92"/>
      <c r="BF44" s="92"/>
      <c r="BG44" s="159"/>
      <c r="BH44" s="180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4"/>
      <c r="C45" s="182"/>
      <c r="D45" s="180">
        <f t="shared" si="8"/>
        <v>0</v>
      </c>
      <c r="E45" s="92"/>
      <c r="F45" s="92"/>
      <c r="G45" s="92"/>
      <c r="H45" s="92"/>
      <c r="I45" s="92"/>
      <c r="J45" s="195"/>
      <c r="K45" s="159"/>
      <c r="L45" s="180">
        <f t="shared" si="9"/>
        <v>0</v>
      </c>
      <c r="M45" s="92"/>
      <c r="N45" s="92"/>
      <c r="O45" s="92"/>
      <c r="P45" s="92"/>
      <c r="Q45" s="92"/>
      <c r="R45" s="92"/>
      <c r="S45" s="159"/>
      <c r="T45" s="180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0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0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0">
        <f t="shared" si="17"/>
        <v>0</v>
      </c>
      <c r="BA45" s="92"/>
      <c r="BB45" s="92"/>
      <c r="BC45" s="92"/>
      <c r="BD45" s="92"/>
      <c r="BE45" s="92"/>
      <c r="BF45" s="92"/>
      <c r="BG45" s="159"/>
      <c r="BH45" s="180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4"/>
      <c r="C46" s="182"/>
      <c r="D46" s="180">
        <f t="shared" si="8"/>
        <v>0</v>
      </c>
      <c r="E46" s="92"/>
      <c r="F46" s="92"/>
      <c r="G46" s="92"/>
      <c r="H46" s="92"/>
      <c r="I46" s="92"/>
      <c r="J46" s="195"/>
      <c r="K46" s="159"/>
      <c r="L46" s="180">
        <f t="shared" si="9"/>
        <v>0</v>
      </c>
      <c r="M46" s="92"/>
      <c r="N46" s="92"/>
      <c r="O46" s="92"/>
      <c r="P46" s="92"/>
      <c r="Q46" s="92"/>
      <c r="R46" s="92"/>
      <c r="S46" s="159"/>
      <c r="T46" s="180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0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0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0">
        <f t="shared" si="17"/>
        <v>0</v>
      </c>
      <c r="BA46" s="92"/>
      <c r="BB46" s="92"/>
      <c r="BC46" s="92"/>
      <c r="BD46" s="92"/>
      <c r="BE46" s="92"/>
      <c r="BF46" s="92"/>
      <c r="BG46" s="159"/>
      <c r="BH46" s="180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4"/>
      <c r="C47" s="182"/>
      <c r="D47" s="180">
        <f t="shared" si="8"/>
        <v>0</v>
      </c>
      <c r="E47" s="92"/>
      <c r="F47" s="92"/>
      <c r="G47" s="92"/>
      <c r="H47" s="92"/>
      <c r="I47" s="92"/>
      <c r="J47" s="195"/>
      <c r="K47" s="159"/>
      <c r="L47" s="180">
        <f t="shared" si="9"/>
        <v>0</v>
      </c>
      <c r="M47" s="92"/>
      <c r="N47" s="92"/>
      <c r="O47" s="92"/>
      <c r="P47" s="92"/>
      <c r="Q47" s="92"/>
      <c r="R47" s="92"/>
      <c r="S47" s="159"/>
      <c r="T47" s="180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0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0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0">
        <f t="shared" si="17"/>
        <v>0</v>
      </c>
      <c r="BA47" s="92"/>
      <c r="BB47" s="92"/>
      <c r="BC47" s="92"/>
      <c r="BD47" s="92"/>
      <c r="BE47" s="92"/>
      <c r="BF47" s="92"/>
      <c r="BG47" s="159"/>
      <c r="BH47" s="180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4"/>
      <c r="C48" s="182"/>
      <c r="D48" s="180">
        <f t="shared" si="8"/>
        <v>0</v>
      </c>
      <c r="E48" s="92"/>
      <c r="F48" s="92"/>
      <c r="G48" s="92"/>
      <c r="H48" s="92"/>
      <c r="I48" s="92"/>
      <c r="J48" s="195"/>
      <c r="K48" s="159"/>
      <c r="L48" s="180">
        <f t="shared" si="9"/>
        <v>0</v>
      </c>
      <c r="M48" s="92"/>
      <c r="N48" s="92"/>
      <c r="O48" s="92"/>
      <c r="P48" s="92"/>
      <c r="Q48" s="92"/>
      <c r="R48" s="92"/>
      <c r="S48" s="159"/>
      <c r="T48" s="180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0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0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0">
        <f t="shared" si="17"/>
        <v>0</v>
      </c>
      <c r="BA48" s="92"/>
      <c r="BB48" s="92"/>
      <c r="BC48" s="92"/>
      <c r="BD48" s="92"/>
      <c r="BE48" s="92"/>
      <c r="BF48" s="92"/>
      <c r="BG48" s="159"/>
      <c r="BH48" s="180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4"/>
      <c r="C49" s="182"/>
      <c r="D49" s="180">
        <f t="shared" si="8"/>
        <v>0</v>
      </c>
      <c r="E49" s="92"/>
      <c r="F49" s="92"/>
      <c r="G49" s="92"/>
      <c r="H49" s="92"/>
      <c r="I49" s="92"/>
      <c r="J49" s="195"/>
      <c r="K49" s="159"/>
      <c r="L49" s="180">
        <f t="shared" si="9"/>
        <v>0</v>
      </c>
      <c r="M49" s="92"/>
      <c r="N49" s="92"/>
      <c r="O49" s="92"/>
      <c r="P49" s="92"/>
      <c r="Q49" s="92"/>
      <c r="R49" s="92"/>
      <c r="S49" s="159"/>
      <c r="T49" s="180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0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0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0">
        <f t="shared" si="17"/>
        <v>0</v>
      </c>
      <c r="BA49" s="92"/>
      <c r="BB49" s="92"/>
      <c r="BC49" s="92"/>
      <c r="BD49" s="92"/>
      <c r="BE49" s="92"/>
      <c r="BF49" s="92"/>
      <c r="BG49" s="159"/>
      <c r="BH49" s="180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4"/>
      <c r="C50" s="182"/>
      <c r="D50" s="180">
        <f t="shared" si="8"/>
        <v>0</v>
      </c>
      <c r="E50" s="92"/>
      <c r="F50" s="92"/>
      <c r="G50" s="92"/>
      <c r="H50" s="92"/>
      <c r="I50" s="92"/>
      <c r="J50" s="195"/>
      <c r="K50" s="159"/>
      <c r="L50" s="180">
        <f t="shared" si="9"/>
        <v>0</v>
      </c>
      <c r="M50" s="92"/>
      <c r="N50" s="92"/>
      <c r="O50" s="92"/>
      <c r="P50" s="92"/>
      <c r="Q50" s="92"/>
      <c r="R50" s="92"/>
      <c r="S50" s="159"/>
      <c r="T50" s="180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0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0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0">
        <f t="shared" si="17"/>
        <v>0</v>
      </c>
      <c r="BA50" s="92"/>
      <c r="BB50" s="92"/>
      <c r="BC50" s="92"/>
      <c r="BD50" s="92"/>
      <c r="BE50" s="92"/>
      <c r="BF50" s="92"/>
      <c r="BG50" s="159"/>
      <c r="BH50" s="180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4"/>
      <c r="C51" s="182"/>
      <c r="D51" s="180">
        <f t="shared" si="8"/>
        <v>0</v>
      </c>
      <c r="E51" s="92"/>
      <c r="F51" s="92"/>
      <c r="G51" s="92"/>
      <c r="H51" s="92"/>
      <c r="I51" s="92"/>
      <c r="J51" s="195"/>
      <c r="K51" s="159"/>
      <c r="L51" s="180">
        <f t="shared" si="9"/>
        <v>0</v>
      </c>
      <c r="M51" s="92"/>
      <c r="N51" s="92"/>
      <c r="O51" s="92"/>
      <c r="P51" s="92"/>
      <c r="Q51" s="92"/>
      <c r="R51" s="92"/>
      <c r="S51" s="159"/>
      <c r="T51" s="180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0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0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0">
        <f t="shared" si="17"/>
        <v>0</v>
      </c>
      <c r="BA51" s="92"/>
      <c r="BB51" s="92"/>
      <c r="BC51" s="92"/>
      <c r="BD51" s="92"/>
      <c r="BE51" s="92"/>
      <c r="BF51" s="92"/>
      <c r="BG51" s="159"/>
      <c r="BH51" s="180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4"/>
      <c r="C52" s="182"/>
      <c r="D52" s="180">
        <f t="shared" si="8"/>
        <v>0</v>
      </c>
      <c r="E52" s="92"/>
      <c r="F52" s="92"/>
      <c r="G52" s="92"/>
      <c r="H52" s="92"/>
      <c r="I52" s="92"/>
      <c r="J52" s="195"/>
      <c r="K52" s="159"/>
      <c r="L52" s="180">
        <f t="shared" si="9"/>
        <v>0</v>
      </c>
      <c r="M52" s="92"/>
      <c r="N52" s="92"/>
      <c r="O52" s="92"/>
      <c r="P52" s="92"/>
      <c r="Q52" s="92"/>
      <c r="R52" s="92"/>
      <c r="S52" s="159"/>
      <c r="T52" s="180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0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0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0">
        <f t="shared" si="17"/>
        <v>0</v>
      </c>
      <c r="BA52" s="92"/>
      <c r="BB52" s="92"/>
      <c r="BC52" s="92"/>
      <c r="BD52" s="92"/>
      <c r="BE52" s="92"/>
      <c r="BF52" s="92"/>
      <c r="BG52" s="159"/>
      <c r="BH52" s="180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4"/>
      <c r="C53" s="182"/>
      <c r="D53" s="180">
        <f t="shared" si="8"/>
        <v>0</v>
      </c>
      <c r="E53" s="92"/>
      <c r="F53" s="92"/>
      <c r="G53" s="92"/>
      <c r="H53" s="92"/>
      <c r="I53" s="92"/>
      <c r="J53" s="195"/>
      <c r="K53" s="159"/>
      <c r="L53" s="180">
        <f t="shared" si="9"/>
        <v>0</v>
      </c>
      <c r="M53" s="92"/>
      <c r="N53" s="92"/>
      <c r="O53" s="92"/>
      <c r="P53" s="92"/>
      <c r="Q53" s="92"/>
      <c r="R53" s="92"/>
      <c r="S53" s="159"/>
      <c r="T53" s="180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0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0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0">
        <f t="shared" si="17"/>
        <v>0</v>
      </c>
      <c r="BA53" s="92"/>
      <c r="BB53" s="92"/>
      <c r="BC53" s="92"/>
      <c r="BD53" s="92"/>
      <c r="BE53" s="92"/>
      <c r="BF53" s="92"/>
      <c r="BG53" s="159"/>
      <c r="BH53" s="180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4"/>
      <c r="C54" s="182"/>
      <c r="D54" s="180">
        <f t="shared" si="8"/>
        <v>0</v>
      </c>
      <c r="E54" s="92"/>
      <c r="F54" s="92"/>
      <c r="G54" s="92"/>
      <c r="H54" s="92"/>
      <c r="I54" s="92"/>
      <c r="J54" s="195"/>
      <c r="K54" s="159"/>
      <c r="L54" s="180">
        <f t="shared" si="9"/>
        <v>0</v>
      </c>
      <c r="M54" s="92"/>
      <c r="N54" s="92"/>
      <c r="O54" s="92"/>
      <c r="P54" s="92"/>
      <c r="Q54" s="92"/>
      <c r="R54" s="92"/>
      <c r="S54" s="159"/>
      <c r="T54" s="180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0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0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0">
        <f t="shared" si="17"/>
        <v>0</v>
      </c>
      <c r="BA54" s="92"/>
      <c r="BB54" s="92"/>
      <c r="BC54" s="92"/>
      <c r="BD54" s="92"/>
      <c r="BE54" s="92"/>
      <c r="BF54" s="92"/>
      <c r="BG54" s="159"/>
      <c r="BH54" s="180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4"/>
      <c r="C55" s="182"/>
      <c r="D55" s="180">
        <f t="shared" si="8"/>
        <v>0</v>
      </c>
      <c r="E55" s="92"/>
      <c r="F55" s="92"/>
      <c r="G55" s="92"/>
      <c r="H55" s="92"/>
      <c r="I55" s="92"/>
      <c r="J55" s="195"/>
      <c r="K55" s="159"/>
      <c r="L55" s="180">
        <f t="shared" si="9"/>
        <v>0</v>
      </c>
      <c r="M55" s="92"/>
      <c r="N55" s="92"/>
      <c r="O55" s="92"/>
      <c r="P55" s="92"/>
      <c r="Q55" s="92"/>
      <c r="R55" s="92"/>
      <c r="S55" s="159"/>
      <c r="T55" s="180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0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0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0">
        <f t="shared" si="17"/>
        <v>0</v>
      </c>
      <c r="BA55" s="92"/>
      <c r="BB55" s="92"/>
      <c r="BC55" s="92"/>
      <c r="BD55" s="92"/>
      <c r="BE55" s="92"/>
      <c r="BF55" s="92"/>
      <c r="BG55" s="159"/>
      <c r="BH55" s="180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6"/>
      <c r="C56" s="185"/>
      <c r="D56" s="186">
        <f t="shared" si="8"/>
        <v>0</v>
      </c>
      <c r="E56" s="162"/>
      <c r="F56" s="162"/>
      <c r="G56" s="162"/>
      <c r="H56" s="162"/>
      <c r="I56" s="162"/>
      <c r="J56" s="197"/>
      <c r="K56" s="161"/>
      <c r="L56" s="186">
        <f t="shared" si="9"/>
        <v>0</v>
      </c>
      <c r="M56" s="162"/>
      <c r="N56" s="162"/>
      <c r="O56" s="162"/>
      <c r="P56" s="162"/>
      <c r="Q56" s="162"/>
      <c r="R56" s="162"/>
      <c r="S56" s="161"/>
      <c r="T56" s="186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6">
        <f t="shared" si="13"/>
        <v>0</v>
      </c>
      <c r="AC56" s="188">
        <f t="shared" si="14"/>
        <v>0</v>
      </c>
      <c r="AD56" s="188">
        <f t="shared" si="14"/>
        <v>0</v>
      </c>
      <c r="AE56" s="163">
        <f t="shared" si="14"/>
        <v>0</v>
      </c>
      <c r="AF56" s="188">
        <f t="shared" si="14"/>
        <v>0</v>
      </c>
      <c r="AG56" s="188">
        <f t="shared" si="14"/>
        <v>0</v>
      </c>
      <c r="AH56" s="188">
        <f t="shared" si="14"/>
        <v>0</v>
      </c>
      <c r="AI56" s="189">
        <f t="shared" si="14"/>
        <v>0</v>
      </c>
      <c r="AJ56" s="186">
        <f t="shared" si="15"/>
        <v>0</v>
      </c>
      <c r="AK56" s="162"/>
      <c r="AL56" s="162"/>
      <c r="AM56" s="162"/>
      <c r="AN56" s="162"/>
      <c r="AO56" s="162"/>
      <c r="AP56" s="162"/>
      <c r="AQ56" s="162"/>
      <c r="AR56" s="163">
        <f t="shared" si="16"/>
        <v>0</v>
      </c>
      <c r="AS56" s="162"/>
      <c r="AT56" s="162"/>
      <c r="AU56" s="162"/>
      <c r="AV56" s="162"/>
      <c r="AW56" s="162"/>
      <c r="AX56" s="162"/>
      <c r="AY56" s="161"/>
      <c r="AZ56" s="186">
        <f t="shared" si="17"/>
        <v>0</v>
      </c>
      <c r="BA56" s="162"/>
      <c r="BB56" s="162"/>
      <c r="BC56" s="162"/>
      <c r="BD56" s="162"/>
      <c r="BE56" s="162"/>
      <c r="BF56" s="162"/>
      <c r="BG56" s="161"/>
      <c r="BH56" s="186">
        <f t="shared" si="18"/>
        <v>0</v>
      </c>
      <c r="BI56" s="188">
        <f t="shared" si="19"/>
        <v>0</v>
      </c>
      <c r="BJ56" s="188">
        <f t="shared" si="19"/>
        <v>0</v>
      </c>
      <c r="BK56" s="163">
        <f t="shared" si="19"/>
        <v>0</v>
      </c>
      <c r="BL56" s="188">
        <f t="shared" si="19"/>
        <v>0</v>
      </c>
      <c r="BM56" s="188">
        <f t="shared" si="19"/>
        <v>0</v>
      </c>
      <c r="BN56" s="188">
        <f t="shared" si="19"/>
        <v>0</v>
      </c>
      <c r="BO56" s="189">
        <f t="shared" si="19"/>
        <v>0</v>
      </c>
    </row>
    <row r="58" spans="1:67" x14ac:dyDescent="0.2">
      <c r="BA58" s="731" t="s">
        <v>61</v>
      </c>
      <c r="BB58" s="731"/>
      <c r="BC58" s="731"/>
      <c r="BD58" s="731"/>
      <c r="BE58" s="731"/>
      <c r="BF58" s="731"/>
      <c r="BG58" s="731"/>
      <c r="BH58" s="731"/>
      <c r="BI58" s="731"/>
      <c r="BJ58" s="731"/>
      <c r="BK58" s="66"/>
    </row>
    <row r="60" spans="1:67" ht="16.5" x14ac:dyDescent="0.25">
      <c r="AJ60" s="164" t="s">
        <v>614</v>
      </c>
      <c r="AO60" s="165" t="s">
        <v>608</v>
      </c>
      <c r="AP60" s="166"/>
      <c r="AQ60" s="166"/>
      <c r="AR60" s="167"/>
      <c r="AS60" s="167"/>
      <c r="AT60" s="167"/>
      <c r="AU60" s="167"/>
      <c r="AV60" s="168" t="s">
        <v>380</v>
      </c>
      <c r="AW60" s="169"/>
      <c r="AX60" s="169"/>
      <c r="AY60" s="169"/>
      <c r="AZ60" s="170"/>
      <c r="BA60" s="170"/>
    </row>
    <row r="61" spans="1:67" ht="16.5" x14ac:dyDescent="0.25">
      <c r="AJ61" s="171"/>
      <c r="AO61" s="165"/>
      <c r="AP61" s="166"/>
      <c r="AQ61" s="166"/>
      <c r="AR61" s="167"/>
      <c r="AS61" s="167"/>
      <c r="AT61" s="167"/>
      <c r="AU61" s="167"/>
      <c r="AV61" s="172"/>
      <c r="AW61" s="172"/>
      <c r="AX61" s="198"/>
      <c r="AY61" s="172"/>
      <c r="AZ61" s="170"/>
      <c r="BA61" s="170"/>
    </row>
    <row r="62" spans="1:67" x14ac:dyDescent="0.2">
      <c r="AJ62" s="88"/>
      <c r="AO62" s="7" t="s">
        <v>613</v>
      </c>
      <c r="AP62" s="88"/>
      <c r="AQ62" s="88"/>
      <c r="AR62" s="88"/>
      <c r="AS62" s="88"/>
      <c r="AT62" s="88"/>
      <c r="AU62" s="88"/>
      <c r="AV62" s="7" t="s">
        <v>178</v>
      </c>
      <c r="AW62" s="88"/>
      <c r="AX62" s="88"/>
      <c r="AY62" s="88"/>
      <c r="AZ62" s="88"/>
      <c r="BA62" s="88"/>
    </row>
    <row r="208" spans="14:14" x14ac:dyDescent="0.2">
      <c r="N208" s="199"/>
    </row>
  </sheetData>
  <mergeCells count="31"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9"/>
  <sheetViews>
    <sheetView zoomScale="70" zoomScaleNormal="70" workbookViewId="0">
      <selection activeCell="AH20" sqref="AH2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364</v>
      </c>
      <c r="C1" s="151"/>
      <c r="AE1" s="151"/>
    </row>
    <row r="2" spans="1:58" ht="30.75" customHeight="1" x14ac:dyDescent="0.2">
      <c r="B2" s="794" t="s">
        <v>611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0" t="s">
        <v>422</v>
      </c>
      <c r="AF2" s="790"/>
      <c r="AG2" s="790"/>
      <c r="AH2" s="790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G3" s="151"/>
      <c r="L3" s="151" t="s">
        <v>465</v>
      </c>
      <c r="AI3" s="151"/>
    </row>
    <row r="4" spans="1:58" ht="42" customHeight="1" x14ac:dyDescent="0.2">
      <c r="A4" s="750" t="s">
        <v>402</v>
      </c>
      <c r="B4" s="796" t="s">
        <v>466</v>
      </c>
      <c r="C4" s="758" t="s">
        <v>366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758" t="s">
        <v>367</v>
      </c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15.75" customHeight="1" x14ac:dyDescent="0.2">
      <c r="A5" s="751"/>
      <c r="B5" s="797"/>
      <c r="C5" s="746" t="s">
        <v>368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8"/>
      <c r="AE5" s="746" t="s">
        <v>368</v>
      </c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8"/>
    </row>
    <row r="6" spans="1:58" s="67" customFormat="1" ht="24" customHeight="1" x14ac:dyDescent="0.2">
      <c r="A6" s="795"/>
      <c r="B6" s="797"/>
      <c r="C6" s="262" t="s">
        <v>90</v>
      </c>
      <c r="D6" s="272">
        <v>1</v>
      </c>
      <c r="E6" s="263">
        <v>2</v>
      </c>
      <c r="F6" s="263" t="s">
        <v>369</v>
      </c>
      <c r="G6" s="263" t="s">
        <v>370</v>
      </c>
      <c r="H6" s="263" t="s">
        <v>371</v>
      </c>
      <c r="I6" s="263" t="s">
        <v>467</v>
      </c>
      <c r="J6" s="263" t="s">
        <v>468</v>
      </c>
      <c r="K6" s="263" t="s">
        <v>469</v>
      </c>
      <c r="L6" s="263" t="s">
        <v>470</v>
      </c>
      <c r="M6" s="263" t="s">
        <v>372</v>
      </c>
      <c r="N6" s="263" t="s">
        <v>373</v>
      </c>
      <c r="O6" s="263" t="s">
        <v>374</v>
      </c>
      <c r="P6" s="263" t="s">
        <v>55</v>
      </c>
      <c r="Q6" s="263" t="s">
        <v>56</v>
      </c>
      <c r="R6" s="263" t="s">
        <v>57</v>
      </c>
      <c r="S6" s="263" t="s">
        <v>58</v>
      </c>
      <c r="T6" s="263" t="s">
        <v>375</v>
      </c>
      <c r="U6" s="263" t="s">
        <v>376</v>
      </c>
      <c r="V6" s="263" t="s">
        <v>377</v>
      </c>
      <c r="W6" s="263" t="s">
        <v>378</v>
      </c>
      <c r="X6" s="263" t="s">
        <v>473</v>
      </c>
      <c r="Y6" s="263" t="s">
        <v>474</v>
      </c>
      <c r="Z6" s="263" t="s">
        <v>475</v>
      </c>
      <c r="AA6" s="263" t="s">
        <v>476</v>
      </c>
      <c r="AB6" s="263" t="s">
        <v>477</v>
      </c>
      <c r="AC6" s="263" t="s">
        <v>478</v>
      </c>
      <c r="AD6" s="264" t="s">
        <v>479</v>
      </c>
      <c r="AE6" s="262" t="s">
        <v>90</v>
      </c>
      <c r="AF6" s="272">
        <v>1</v>
      </c>
      <c r="AG6" s="263">
        <v>2</v>
      </c>
      <c r="AH6" s="263" t="s">
        <v>369</v>
      </c>
      <c r="AI6" s="263" t="s">
        <v>370</v>
      </c>
      <c r="AJ6" s="263" t="s">
        <v>371</v>
      </c>
      <c r="AK6" s="263" t="s">
        <v>467</v>
      </c>
      <c r="AL6" s="263" t="s">
        <v>468</v>
      </c>
      <c r="AM6" s="263" t="s">
        <v>469</v>
      </c>
      <c r="AN6" s="263" t="s">
        <v>470</v>
      </c>
      <c r="AO6" s="263" t="s">
        <v>372</v>
      </c>
      <c r="AP6" s="263" t="s">
        <v>373</v>
      </c>
      <c r="AQ6" s="263" t="s">
        <v>374</v>
      </c>
      <c r="AR6" s="263" t="s">
        <v>55</v>
      </c>
      <c r="AS6" s="263" t="s">
        <v>56</v>
      </c>
      <c r="AT6" s="263" t="s">
        <v>57</v>
      </c>
      <c r="AU6" s="263" t="s">
        <v>58</v>
      </c>
      <c r="AV6" s="263" t="s">
        <v>375</v>
      </c>
      <c r="AW6" s="263" t="s">
        <v>376</v>
      </c>
      <c r="AX6" s="263" t="s">
        <v>377</v>
      </c>
      <c r="AY6" s="263" t="s">
        <v>378</v>
      </c>
      <c r="AZ6" s="263" t="s">
        <v>473</v>
      </c>
      <c r="BA6" s="263" t="s">
        <v>474</v>
      </c>
      <c r="BB6" s="263" t="s">
        <v>475</v>
      </c>
      <c r="BC6" s="263" t="s">
        <v>476</v>
      </c>
      <c r="BD6" s="263" t="s">
        <v>477</v>
      </c>
      <c r="BE6" s="263" t="s">
        <v>478</v>
      </c>
      <c r="BF6" s="264" t="s">
        <v>479</v>
      </c>
    </row>
    <row r="7" spans="1:58" x14ac:dyDescent="0.2">
      <c r="A7" s="273"/>
      <c r="B7" s="274" t="s">
        <v>90</v>
      </c>
      <c r="C7" s="180">
        <f>D7+E7+F7+G7+H7+I7+J7+K7+L7+M7+N7+O7+P7+Q7+R7+S7+T7+U7+V7+W7+X7+Y7+Z7+AA7+AB7+AC7+AD7</f>
        <v>10</v>
      </c>
      <c r="D7" s="156">
        <f t="shared" ref="D7:AD7" si="0">SUM(D8:D15)</f>
        <v>5</v>
      </c>
      <c r="E7" s="156">
        <f t="shared" si="0"/>
        <v>0</v>
      </c>
      <c r="F7" s="156">
        <f t="shared" si="0"/>
        <v>3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2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0">
        <f>AF7+AG7+AH7+AI7+AJ7+AK7+AL7+AM7+AN7+AO7+AP7+AQ7+AR7+AS7+AT7+AU7+AV7+AW7+AX7+AY7+AZ7+BA7+BB7+BC7+BD7+BE7+BF7</f>
        <v>5</v>
      </c>
      <c r="AF7" s="156">
        <f t="shared" ref="AF7:BF7" si="1">SUM(AF8:AF15)</f>
        <v>3</v>
      </c>
      <c r="AG7" s="156">
        <f t="shared" si="1"/>
        <v>0</v>
      </c>
      <c r="AH7" s="156">
        <f t="shared" si="1"/>
        <v>2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/>
      <c r="B8" s="182" t="s">
        <v>595</v>
      </c>
      <c r="C8" s="180">
        <f>D8+E8+F8+G8+H8+I8+J8+K8+L8+M8+N8+O8+P8+Q8+R8+S8+T8+U8+V8+W8+X8+Y8+Z8+AA8+AB8+AC8+AD8</f>
        <v>1</v>
      </c>
      <c r="D8" s="92">
        <v>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0">
        <f t="shared" ref="AE8:AE15" si="2">AF8+AG8+AH8+AI8+AJ8+AK8+AL8+AM8+AN8+AO8+AP8+AQ8+AR8+AS8+AT8+AU8+AV8+AW8+AX8+AY8+AZ8+BA8+BB8+BC8+BD8+BE8+BF8</f>
        <v>4</v>
      </c>
      <c r="AF8" s="92">
        <v>2</v>
      </c>
      <c r="AG8" s="92"/>
      <c r="AH8" s="92">
        <v>2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/>
      <c r="B9" s="182" t="s">
        <v>596</v>
      </c>
      <c r="C9" s="180">
        <f t="shared" ref="C9:C15" si="3">D9+E9+F9+G9+H9+I9+J9+K9+L9+M9+N9+O9+P9+Q9+R9+S9+T9+U9+V9+W9+X9+Y9+Z9+AA9+AB9+AC9+AD9</f>
        <v>9</v>
      </c>
      <c r="D9" s="92">
        <v>4</v>
      </c>
      <c r="E9" s="92"/>
      <c r="F9" s="92">
        <v>3</v>
      </c>
      <c r="G9" s="92"/>
      <c r="H9" s="92"/>
      <c r="I9" s="92"/>
      <c r="J9" s="92"/>
      <c r="K9" s="92"/>
      <c r="L9" s="92"/>
      <c r="M9" s="92">
        <v>2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0">
        <f>AF9+AG9+AH9+AI9+AJ9+AK9+AL9+AM9+AN9+AO9+AP9+AQ9+AR9+AS9+AT9+AU9+AV9+AW9+AX9+AY9+AZ9+BA9+BB9+BC9+BD9+BE9+BF9</f>
        <v>1</v>
      </c>
      <c r="AF9" s="92">
        <v>1</v>
      </c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159"/>
      <c r="C10" s="180">
        <f t="shared" si="3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0">
        <f t="shared" si="2"/>
        <v>0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159"/>
      <c r="C11" s="180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0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0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0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0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0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0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0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3.5" thickBot="1" x14ac:dyDescent="0.25">
      <c r="A15" s="160"/>
      <c r="B15" s="161"/>
      <c r="C15" s="186">
        <f t="shared" si="3"/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1"/>
      <c r="AE15" s="186">
        <f t="shared" si="2"/>
        <v>0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1"/>
    </row>
    <row r="16" spans="1:58" x14ac:dyDescent="0.2">
      <c r="A16" s="65"/>
    </row>
    <row r="17" spans="1:56" ht="12.75" customHeight="1" x14ac:dyDescent="0.2">
      <c r="A17" s="65"/>
      <c r="AV17" s="731" t="s">
        <v>61</v>
      </c>
      <c r="AW17" s="731"/>
      <c r="AX17" s="731"/>
      <c r="AY17" s="731"/>
      <c r="AZ17" s="731"/>
      <c r="BA17" s="731"/>
      <c r="BB17" s="731"/>
      <c r="BC17" s="731"/>
      <c r="BD17" s="731"/>
    </row>
    <row r="18" spans="1:56" ht="16.5" x14ac:dyDescent="0.25">
      <c r="AE18" s="164" t="s">
        <v>614</v>
      </c>
      <c r="AH18" s="165" t="s">
        <v>608</v>
      </c>
      <c r="AI18" s="166"/>
      <c r="AJ18" s="166"/>
      <c r="AK18" s="167"/>
      <c r="AL18" s="167"/>
      <c r="AM18" s="167"/>
      <c r="AN18" s="167"/>
      <c r="AO18" s="168" t="s">
        <v>380</v>
      </c>
      <c r="AP18" s="169"/>
      <c r="AQ18" s="169"/>
      <c r="AR18" s="169"/>
      <c r="AS18" s="170"/>
      <c r="AT18" s="170"/>
    </row>
    <row r="19" spans="1:56" ht="16.5" x14ac:dyDescent="0.25">
      <c r="AE19" s="171"/>
      <c r="AH19" s="165"/>
      <c r="AI19" s="166"/>
      <c r="AJ19" s="166"/>
      <c r="AK19" s="167"/>
      <c r="AL19" s="167"/>
      <c r="AM19" s="167"/>
      <c r="AN19" s="167"/>
      <c r="AO19" s="172"/>
      <c r="AP19" s="172"/>
      <c r="AQ19" s="172"/>
      <c r="AR19" s="172"/>
      <c r="AS19" s="170"/>
      <c r="AT19" s="170"/>
    </row>
    <row r="20" spans="1:56" x14ac:dyDescent="0.2">
      <c r="AE20" s="88"/>
      <c r="AH20" s="7" t="s">
        <v>613</v>
      </c>
      <c r="AI20" s="88"/>
      <c r="AJ20" s="88"/>
      <c r="AK20" s="88"/>
      <c r="AL20" s="88"/>
      <c r="AM20" s="88"/>
      <c r="AN20" s="88"/>
      <c r="AO20" s="7" t="s">
        <v>178</v>
      </c>
      <c r="AP20" s="88"/>
      <c r="AQ20" s="88"/>
      <c r="AR20" s="88"/>
      <c r="AS20" s="88"/>
      <c r="AT20" s="88"/>
    </row>
    <row r="22" spans="1:56" ht="15.75" x14ac:dyDescent="0.25">
      <c r="B22" s="173" t="s">
        <v>381</v>
      </c>
    </row>
    <row r="23" spans="1:56" x14ac:dyDescent="0.2">
      <c r="B23" s="67" t="s">
        <v>382</v>
      </c>
    </row>
    <row r="24" spans="1:56" ht="14.25" customHeight="1" x14ac:dyDescent="0.2">
      <c r="B24" s="67" t="s">
        <v>480</v>
      </c>
    </row>
    <row r="25" spans="1:56" ht="14.25" customHeight="1" x14ac:dyDescent="0.2">
      <c r="B25" s="67"/>
    </row>
    <row r="26" spans="1:56" ht="15.95" customHeight="1" x14ac:dyDescent="0.2">
      <c r="B26" s="791" t="s">
        <v>481</v>
      </c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</row>
    <row r="27" spans="1:56" ht="15.95" customHeight="1" x14ac:dyDescent="0.2">
      <c r="B27" s="791" t="s">
        <v>482</v>
      </c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</row>
    <row r="28" spans="1:56" ht="15.95" customHeight="1" x14ac:dyDescent="0.2">
      <c r="B28" s="792" t="s">
        <v>483</v>
      </c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</row>
    <row r="29" spans="1:56" ht="15.95" customHeight="1" x14ac:dyDescent="0.2">
      <c r="B29" s="793" t="s">
        <v>587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</row>
    <row r="30" spans="1:56" ht="15.95" customHeight="1" x14ac:dyDescent="0.2">
      <c r="B30" s="793" t="s">
        <v>484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</row>
    <row r="31" spans="1:56" ht="15.95" customHeight="1" x14ac:dyDescent="0.2">
      <c r="B31" s="793" t="s">
        <v>485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</row>
    <row r="32" spans="1:56" ht="15.95" customHeight="1" x14ac:dyDescent="0.2">
      <c r="B32" s="792" t="s">
        <v>486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</row>
    <row r="33" spans="2:26" ht="15.95" customHeight="1" x14ac:dyDescent="0.2">
      <c r="B33" s="793" t="s">
        <v>487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</row>
    <row r="34" spans="2:26" ht="30" customHeight="1" x14ac:dyDescent="0.2">
      <c r="B34" s="793" t="s">
        <v>488</v>
      </c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</row>
    <row r="35" spans="2:26" ht="30" customHeight="1" x14ac:dyDescent="0.2">
      <c r="B35" s="793" t="s">
        <v>489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</row>
    <row r="36" spans="2:26" ht="15.95" customHeight="1" x14ac:dyDescent="0.2">
      <c r="B36" s="793" t="s">
        <v>490</v>
      </c>
      <c r="C36" s="793"/>
      <c r="D36" s="793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3"/>
    </row>
    <row r="37" spans="2:26" ht="15.95" customHeight="1" x14ac:dyDescent="0.2">
      <c r="B37" s="792" t="s">
        <v>491</v>
      </c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</row>
    <row r="38" spans="2:26" ht="15.95" customHeight="1" x14ac:dyDescent="0.2">
      <c r="B38" s="798" t="s">
        <v>588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</row>
    <row r="39" spans="2:26" ht="15.95" customHeight="1" x14ac:dyDescent="0.2">
      <c r="B39" s="793" t="s">
        <v>492</v>
      </c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</row>
    <row r="40" spans="2:26" ht="15.95" customHeight="1" x14ac:dyDescent="0.2">
      <c r="B40" s="793" t="s">
        <v>493</v>
      </c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</row>
    <row r="41" spans="2:26" ht="15.95" customHeight="1" x14ac:dyDescent="0.2">
      <c r="B41" s="792" t="s">
        <v>494</v>
      </c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</row>
    <row r="42" spans="2:26" ht="15.95" customHeight="1" x14ac:dyDescent="0.2">
      <c r="B42" s="793" t="s">
        <v>495</v>
      </c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</row>
    <row r="43" spans="2:26" ht="30" customHeight="1" x14ac:dyDescent="0.2">
      <c r="B43" s="793" t="s">
        <v>496</v>
      </c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</row>
    <row r="44" spans="2:26" ht="30" customHeight="1" x14ac:dyDescent="0.2">
      <c r="B44" s="793" t="s">
        <v>497</v>
      </c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</row>
    <row r="45" spans="2:26" ht="15.95" customHeight="1" x14ac:dyDescent="0.2">
      <c r="B45" s="793" t="s">
        <v>498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</row>
    <row r="46" spans="2:26" ht="15.95" customHeight="1" x14ac:dyDescent="0.2">
      <c r="B46" s="792" t="s">
        <v>499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</row>
    <row r="47" spans="2:26" ht="31.5" customHeight="1" x14ac:dyDescent="0.2">
      <c r="B47" s="793" t="s">
        <v>500</v>
      </c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</row>
    <row r="48" spans="2:26" ht="40.5" customHeight="1" x14ac:dyDescent="0.2">
      <c r="B48" s="793" t="s">
        <v>501</v>
      </c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</row>
    <row r="49" spans="2:26" ht="31.5" customHeight="1" x14ac:dyDescent="0.2">
      <c r="B49" s="793" t="s">
        <v>502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</row>
    <row r="50" spans="2:26" ht="31.5" customHeight="1" x14ac:dyDescent="0.2">
      <c r="B50" s="793" t="s">
        <v>503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</row>
    <row r="51" spans="2:26" ht="28.5" customHeight="1" x14ac:dyDescent="0.2">
      <c r="B51" s="792" t="s">
        <v>504</v>
      </c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</row>
    <row r="52" spans="2:26" ht="45" customHeight="1" x14ac:dyDescent="0.2">
      <c r="B52" s="793" t="s">
        <v>505</v>
      </c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</row>
    <row r="53" spans="2:26" ht="45" customHeight="1" x14ac:dyDescent="0.2">
      <c r="B53" s="793" t="s">
        <v>506</v>
      </c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  <c r="X53" s="793"/>
      <c r="Y53" s="793"/>
      <c r="Z53" s="793"/>
    </row>
    <row r="54" spans="2:26" ht="45" customHeight="1" x14ac:dyDescent="0.2">
      <c r="B54" s="793" t="s">
        <v>507</v>
      </c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</row>
    <row r="55" spans="2:26" ht="32.25" customHeight="1" x14ac:dyDescent="0.2">
      <c r="B55" s="793" t="s">
        <v>508</v>
      </c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</row>
    <row r="56" spans="2:26" ht="15.95" customHeight="1" x14ac:dyDescent="0.2">
      <c r="B56" s="792" t="s">
        <v>509</v>
      </c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</row>
    <row r="57" spans="2:26" ht="15.95" customHeight="1" x14ac:dyDescent="0.2">
      <c r="B57" s="793" t="s">
        <v>510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</row>
    <row r="58" spans="2:26" ht="15.95" customHeight="1" x14ac:dyDescent="0.2">
      <c r="B58" s="793" t="s">
        <v>511</v>
      </c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</row>
    <row r="59" spans="2:26" ht="15.95" customHeight="1" x14ac:dyDescent="0.2">
      <c r="B59" s="793" t="s">
        <v>512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</row>
  </sheetData>
  <mergeCells count="43">
    <mergeCell ref="B55:Z55"/>
    <mergeCell ref="B56:Z56"/>
    <mergeCell ref="B57:Z57"/>
    <mergeCell ref="B58:Z58"/>
    <mergeCell ref="B59:Z59"/>
    <mergeCell ref="B54:Z54"/>
    <mergeCell ref="A4:A6"/>
    <mergeCell ref="B4:B6"/>
    <mergeCell ref="C4:AD4"/>
    <mergeCell ref="C5:AD5"/>
    <mergeCell ref="B26:Z26"/>
    <mergeCell ref="B38:Z38"/>
    <mergeCell ref="B45:Z45"/>
    <mergeCell ref="B46:Z46"/>
    <mergeCell ref="B49:Z49"/>
    <mergeCell ref="B50:Z50"/>
    <mergeCell ref="B51:Z51"/>
    <mergeCell ref="B52:Z52"/>
    <mergeCell ref="B53:Z53"/>
    <mergeCell ref="B47:Z47"/>
    <mergeCell ref="B48:Z48"/>
    <mergeCell ref="B44:Z44"/>
    <mergeCell ref="B33:Z33"/>
    <mergeCell ref="B34:Z34"/>
    <mergeCell ref="B35:Z35"/>
    <mergeCell ref="B36:Z36"/>
    <mergeCell ref="B37:Z37"/>
    <mergeCell ref="B39:Z39"/>
    <mergeCell ref="B40:Z40"/>
    <mergeCell ref="B41:Z41"/>
    <mergeCell ref="B42:Z42"/>
    <mergeCell ref="B43:Z43"/>
    <mergeCell ref="B31:Z31"/>
    <mergeCell ref="AE4:BF4"/>
    <mergeCell ref="AE5:BF5"/>
    <mergeCell ref="AV17:BD17"/>
    <mergeCell ref="B32:Z32"/>
    <mergeCell ref="AE2:AH2"/>
    <mergeCell ref="B27:Z27"/>
    <mergeCell ref="B28:Z28"/>
    <mergeCell ref="B29:Z29"/>
    <mergeCell ref="B30:Z30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83" customWidth="1"/>
    <col min="2" max="2" width="40.4257812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/>
  </cols>
  <sheetData>
    <row r="1" spans="1:50" x14ac:dyDescent="0.2">
      <c r="B1" s="153" t="s">
        <v>364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50" ht="37.5" customHeight="1" x14ac:dyDescent="0.2">
      <c r="C2" s="814" t="s">
        <v>535</v>
      </c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:50" ht="13.5" thickBot="1" x14ac:dyDescent="0.25">
      <c r="K3" s="284" t="s">
        <v>536</v>
      </c>
      <c r="AQ3" s="284"/>
    </row>
    <row r="4" spans="1:50" ht="42.75" customHeight="1" x14ac:dyDescent="0.2">
      <c r="A4" s="802" t="s">
        <v>402</v>
      </c>
      <c r="B4" s="804" t="s">
        <v>466</v>
      </c>
      <c r="C4" s="807" t="s">
        <v>366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9"/>
      <c r="AA4" s="807" t="s">
        <v>367</v>
      </c>
      <c r="AB4" s="808"/>
      <c r="AC4" s="808"/>
      <c r="AD4" s="808"/>
      <c r="AE4" s="808"/>
      <c r="AF4" s="808"/>
      <c r="AG4" s="808"/>
      <c r="AH4" s="808"/>
      <c r="AI4" s="808"/>
      <c r="AJ4" s="808"/>
      <c r="AK4" s="808"/>
      <c r="AL4" s="808"/>
      <c r="AM4" s="808"/>
      <c r="AN4" s="808"/>
      <c r="AO4" s="808"/>
      <c r="AP4" s="808"/>
      <c r="AQ4" s="808"/>
      <c r="AR4" s="808"/>
      <c r="AS4" s="808"/>
      <c r="AT4" s="808"/>
      <c r="AU4" s="808"/>
      <c r="AV4" s="808"/>
      <c r="AW4" s="808"/>
      <c r="AX4" s="809"/>
    </row>
    <row r="5" spans="1:50" ht="15" customHeight="1" x14ac:dyDescent="0.2">
      <c r="A5" s="803"/>
      <c r="B5" s="805"/>
      <c r="C5" s="811" t="s">
        <v>368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368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1" customFormat="1" ht="24" customHeight="1" x14ac:dyDescent="0.2">
      <c r="A6" s="803"/>
      <c r="B6" s="806"/>
      <c r="C6" s="286" t="s">
        <v>90</v>
      </c>
      <c r="D6" s="287">
        <v>1</v>
      </c>
      <c r="E6" s="287">
        <v>2</v>
      </c>
      <c r="F6" s="287" t="s">
        <v>369</v>
      </c>
      <c r="G6" s="287" t="s">
        <v>370</v>
      </c>
      <c r="H6" s="287" t="s">
        <v>371</v>
      </c>
      <c r="I6" s="287" t="s">
        <v>537</v>
      </c>
      <c r="J6" s="287" t="s">
        <v>538</v>
      </c>
      <c r="K6" s="287" t="s">
        <v>539</v>
      </c>
      <c r="L6" s="287" t="s">
        <v>467</v>
      </c>
      <c r="M6" s="287" t="s">
        <v>468</v>
      </c>
      <c r="N6" s="287" t="s">
        <v>469</v>
      </c>
      <c r="O6" s="287" t="s">
        <v>470</v>
      </c>
      <c r="P6" s="287" t="s">
        <v>471</v>
      </c>
      <c r="Q6" s="288" t="s">
        <v>372</v>
      </c>
      <c r="R6" s="288" t="s">
        <v>373</v>
      </c>
      <c r="S6" s="288" t="s">
        <v>374</v>
      </c>
      <c r="T6" s="288" t="s">
        <v>540</v>
      </c>
      <c r="U6" s="288" t="s">
        <v>541</v>
      </c>
      <c r="V6" s="288" t="s">
        <v>55</v>
      </c>
      <c r="W6" s="289" t="s">
        <v>56</v>
      </c>
      <c r="X6" s="288" t="s">
        <v>57</v>
      </c>
      <c r="Y6" s="288" t="s">
        <v>58</v>
      </c>
      <c r="Z6" s="290" t="s">
        <v>542</v>
      </c>
      <c r="AA6" s="286" t="s">
        <v>90</v>
      </c>
      <c r="AB6" s="287">
        <v>1</v>
      </c>
      <c r="AC6" s="287">
        <v>2</v>
      </c>
      <c r="AD6" s="287" t="s">
        <v>369</v>
      </c>
      <c r="AE6" s="287" t="s">
        <v>370</v>
      </c>
      <c r="AF6" s="287" t="s">
        <v>371</v>
      </c>
      <c r="AG6" s="287" t="s">
        <v>537</v>
      </c>
      <c r="AH6" s="287" t="s">
        <v>538</v>
      </c>
      <c r="AI6" s="287" t="s">
        <v>539</v>
      </c>
      <c r="AJ6" s="287" t="s">
        <v>467</v>
      </c>
      <c r="AK6" s="287" t="s">
        <v>468</v>
      </c>
      <c r="AL6" s="287" t="s">
        <v>469</v>
      </c>
      <c r="AM6" s="287" t="s">
        <v>470</v>
      </c>
      <c r="AN6" s="287" t="s">
        <v>471</v>
      </c>
      <c r="AO6" s="288" t="s">
        <v>372</v>
      </c>
      <c r="AP6" s="288" t="s">
        <v>373</v>
      </c>
      <c r="AQ6" s="288" t="s">
        <v>374</v>
      </c>
      <c r="AR6" s="288" t="s">
        <v>540</v>
      </c>
      <c r="AS6" s="288" t="s">
        <v>541</v>
      </c>
      <c r="AT6" s="288" t="s">
        <v>55</v>
      </c>
      <c r="AU6" s="289" t="s">
        <v>56</v>
      </c>
      <c r="AV6" s="288" t="s">
        <v>57</v>
      </c>
      <c r="AW6" s="288" t="s">
        <v>58</v>
      </c>
      <c r="AX6" s="290" t="s">
        <v>542</v>
      </c>
    </row>
    <row r="7" spans="1:50" x14ac:dyDescent="0.2">
      <c r="A7" s="292"/>
      <c r="B7" s="293" t="s">
        <v>405</v>
      </c>
      <c r="C7" s="294">
        <f>D7+E7+F7+G7+H7+I7+J7+K7+L7+M7+N7+O7+P7+Q7+R7+S7+T7+U7+V7+W7+X7+Y7+Z7</f>
        <v>0</v>
      </c>
      <c r="D7" s="295">
        <f t="shared" ref="D7:P7" si="0">SUM(D8:D45)</f>
        <v>0</v>
      </c>
      <c r="E7" s="295">
        <f t="shared" si="0"/>
        <v>0</v>
      </c>
      <c r="F7" s="295">
        <f>SUM(F8:F45)</f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>SUM(Q8:Q45)</f>
        <v>0</v>
      </c>
      <c r="R7" s="296">
        <f t="shared" ref="R7:Z7" si="1">SUM(R8:R45)</f>
        <v>0</v>
      </c>
      <c r="S7" s="296">
        <f t="shared" si="1"/>
        <v>0</v>
      </c>
      <c r="T7" s="296">
        <f t="shared" si="1"/>
        <v>0</v>
      </c>
      <c r="U7" s="296">
        <f t="shared" si="1"/>
        <v>0</v>
      </c>
      <c r="V7" s="296">
        <f>SUM(V8:V45)</f>
        <v>0</v>
      </c>
      <c r="W7" s="296">
        <f t="shared" si="1"/>
        <v>0</v>
      </c>
      <c r="X7" s="296">
        <f t="shared" si="1"/>
        <v>0</v>
      </c>
      <c r="Y7" s="296">
        <f t="shared" si="1"/>
        <v>0</v>
      </c>
      <c r="Z7" s="297">
        <f t="shared" si="1"/>
        <v>0</v>
      </c>
      <c r="AA7" s="294">
        <f>AB7+AC7+AD7+AE7+AF7+AG7+AH7+AI7+AJ7+AK7+AL7+AM7+AN7+AO7+AP7+AQ7+AR7+AS7+AT7+AU7+AV7+AW7+AX7</f>
        <v>0</v>
      </c>
      <c r="AB7" s="295">
        <f t="shared" ref="AB7:AO7" si="2">SUM(AB8:AB45)</f>
        <v>0</v>
      </c>
      <c r="AC7" s="295">
        <f t="shared" si="2"/>
        <v>0</v>
      </c>
      <c r="AD7" s="295">
        <f t="shared" si="2"/>
        <v>0</v>
      </c>
      <c r="AE7" s="295">
        <f t="shared" si="2"/>
        <v>0</v>
      </c>
      <c r="AF7" s="295">
        <f t="shared" si="2"/>
        <v>0</v>
      </c>
      <c r="AG7" s="295">
        <f t="shared" si="2"/>
        <v>0</v>
      </c>
      <c r="AH7" s="295">
        <f t="shared" si="2"/>
        <v>0</v>
      </c>
      <c r="AI7" s="295">
        <f t="shared" si="2"/>
        <v>0</v>
      </c>
      <c r="AJ7" s="295">
        <f t="shared" si="2"/>
        <v>0</v>
      </c>
      <c r="AK7" s="295">
        <f t="shared" si="2"/>
        <v>0</v>
      </c>
      <c r="AL7" s="295">
        <f t="shared" si="2"/>
        <v>0</v>
      </c>
      <c r="AM7" s="295">
        <f t="shared" si="2"/>
        <v>0</v>
      </c>
      <c r="AN7" s="295">
        <f t="shared" si="2"/>
        <v>0</v>
      </c>
      <c r="AO7" s="296">
        <f t="shared" si="2"/>
        <v>0</v>
      </c>
      <c r="AP7" s="296">
        <f t="shared" ref="AP7:AX7" si="3">SUM(AP8:AP45)</f>
        <v>0</v>
      </c>
      <c r="AQ7" s="296">
        <f t="shared" si="3"/>
        <v>0</v>
      </c>
      <c r="AR7" s="296">
        <f t="shared" si="3"/>
        <v>0</v>
      </c>
      <c r="AS7" s="296">
        <f t="shared" si="3"/>
        <v>0</v>
      </c>
      <c r="AT7" s="296">
        <f t="shared" si="3"/>
        <v>0</v>
      </c>
      <c r="AU7" s="296">
        <f t="shared" si="3"/>
        <v>0</v>
      </c>
      <c r="AV7" s="296">
        <f t="shared" si="3"/>
        <v>0</v>
      </c>
      <c r="AW7" s="296">
        <f t="shared" si="3"/>
        <v>0</v>
      </c>
      <c r="AX7" s="297">
        <f t="shared" si="3"/>
        <v>0</v>
      </c>
    </row>
    <row r="8" spans="1:50" x14ac:dyDescent="0.2">
      <c r="A8" s="298"/>
      <c r="B8" s="299"/>
      <c r="C8" s="300">
        <f t="shared" ref="C8:C45" si="4">D8+E8+F8+G8+H8+I8+J8+K8+L8+M8+N8+O8+P8+Q8+R8+S8+T8+U8+V8+W8+X8+Y8+Z8</f>
        <v>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2"/>
      <c r="AA8" s="300">
        <f t="shared" ref="AA8:AA45" si="5">AB8+AC8+AD8+AE8+AF8+AG8+AH8+AI8+AJ8+AK8+AL8+AM8+AN8+AO8+AP8+AQ8+AR8+AS8+AT8+AU8+AV8+AW8+AX8</f>
        <v>0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2"/>
    </row>
    <row r="9" spans="1:50" x14ac:dyDescent="0.2">
      <c r="A9" s="303"/>
      <c r="B9" s="304"/>
      <c r="C9" s="294">
        <f t="shared" si="4"/>
        <v>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306"/>
      <c r="S9" s="306"/>
      <c r="T9" s="306"/>
      <c r="U9" s="306"/>
      <c r="V9" s="306"/>
      <c r="W9" s="306"/>
      <c r="X9" s="306"/>
      <c r="Y9" s="306"/>
      <c r="Z9" s="307"/>
      <c r="AA9" s="294">
        <f t="shared" si="5"/>
        <v>0</v>
      </c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6"/>
      <c r="AP9" s="306"/>
      <c r="AQ9" s="306"/>
      <c r="AR9" s="306"/>
      <c r="AS9" s="306"/>
      <c r="AT9" s="306"/>
      <c r="AU9" s="306"/>
      <c r="AV9" s="306"/>
      <c r="AW9" s="306"/>
      <c r="AX9" s="307"/>
    </row>
    <row r="10" spans="1:50" x14ac:dyDescent="0.2">
      <c r="A10" s="303"/>
      <c r="B10" s="304"/>
      <c r="C10" s="294">
        <f t="shared" si="4"/>
        <v>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6"/>
      <c r="S10" s="306"/>
      <c r="T10" s="306"/>
      <c r="U10" s="306"/>
      <c r="V10" s="306"/>
      <c r="W10" s="306"/>
      <c r="X10" s="306"/>
      <c r="Y10" s="306"/>
      <c r="Z10" s="307"/>
      <c r="AA10" s="294">
        <f t="shared" si="5"/>
        <v>0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P10" s="306"/>
      <c r="AQ10" s="306"/>
      <c r="AR10" s="306"/>
      <c r="AS10" s="306"/>
      <c r="AT10" s="306"/>
      <c r="AU10" s="306"/>
      <c r="AV10" s="306"/>
      <c r="AW10" s="306"/>
      <c r="AX10" s="307"/>
    </row>
    <row r="11" spans="1:50" x14ac:dyDescent="0.2">
      <c r="A11" s="303"/>
      <c r="B11" s="304"/>
      <c r="C11" s="294">
        <f>D11+E11+F11+G11+H11+I11+J11+K11+L11+M11+N11+O11+P11+Q11+R11+S11+T11+U11+V11+W11+X11+Y11+Z11</f>
        <v>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6"/>
      <c r="S11" s="306"/>
      <c r="T11" s="306"/>
      <c r="U11" s="306"/>
      <c r="V11" s="306"/>
      <c r="W11" s="306"/>
      <c r="X11" s="306"/>
      <c r="Y11" s="306"/>
      <c r="Z11" s="307"/>
      <c r="AA11" s="294">
        <f t="shared" si="5"/>
        <v>0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7"/>
    </row>
    <row r="12" spans="1:50" x14ac:dyDescent="0.2">
      <c r="A12" s="303"/>
      <c r="B12" s="304"/>
      <c r="C12" s="294">
        <f t="shared" si="4"/>
        <v>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6"/>
      <c r="S12" s="306"/>
      <c r="T12" s="306"/>
      <c r="U12" s="306"/>
      <c r="V12" s="306"/>
      <c r="W12" s="306"/>
      <c r="X12" s="306"/>
      <c r="Y12" s="306"/>
      <c r="Z12" s="307"/>
      <c r="AA12" s="294">
        <f t="shared" si="5"/>
        <v>0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P12" s="306"/>
      <c r="AQ12" s="306"/>
      <c r="AR12" s="306"/>
      <c r="AS12" s="306"/>
      <c r="AT12" s="306"/>
      <c r="AU12" s="306"/>
      <c r="AV12" s="306"/>
      <c r="AW12" s="306"/>
      <c r="AX12" s="307"/>
    </row>
    <row r="13" spans="1:50" x14ac:dyDescent="0.2">
      <c r="A13" s="303"/>
      <c r="B13" s="304"/>
      <c r="C13" s="294">
        <f t="shared" si="4"/>
        <v>0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294">
        <f t="shared" si="5"/>
        <v>0</v>
      </c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  <c r="AP13" s="306"/>
      <c r="AQ13" s="306"/>
      <c r="AR13" s="306"/>
      <c r="AS13" s="306"/>
      <c r="AT13" s="306"/>
      <c r="AU13" s="306"/>
      <c r="AV13" s="306"/>
      <c r="AW13" s="306"/>
      <c r="AX13" s="307"/>
    </row>
    <row r="14" spans="1:50" x14ac:dyDescent="0.2">
      <c r="A14" s="303"/>
      <c r="B14" s="304"/>
      <c r="C14" s="294">
        <f t="shared" si="4"/>
        <v>0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6"/>
      <c r="S14" s="306"/>
      <c r="T14" s="306"/>
      <c r="U14" s="306"/>
      <c r="V14" s="306"/>
      <c r="W14" s="306"/>
      <c r="X14" s="306"/>
      <c r="Y14" s="306"/>
      <c r="Z14" s="307"/>
      <c r="AA14" s="294">
        <f t="shared" si="5"/>
        <v>0</v>
      </c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306"/>
      <c r="AQ14" s="306"/>
      <c r="AR14" s="306"/>
      <c r="AS14" s="306"/>
      <c r="AT14" s="306"/>
      <c r="AU14" s="306"/>
      <c r="AV14" s="306"/>
      <c r="AW14" s="306"/>
      <c r="AX14" s="307"/>
    </row>
    <row r="15" spans="1:50" x14ac:dyDescent="0.2">
      <c r="A15" s="303"/>
      <c r="B15" s="304"/>
      <c r="C15" s="294">
        <f t="shared" si="4"/>
        <v>0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06"/>
      <c r="S15" s="306"/>
      <c r="T15" s="306"/>
      <c r="U15" s="306"/>
      <c r="V15" s="306"/>
      <c r="W15" s="306"/>
      <c r="X15" s="306"/>
      <c r="Y15" s="306"/>
      <c r="Z15" s="307"/>
      <c r="AA15" s="294">
        <f t="shared" si="5"/>
        <v>0</v>
      </c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6"/>
      <c r="AP15" s="306"/>
      <c r="AQ15" s="306"/>
      <c r="AR15" s="306"/>
      <c r="AS15" s="306"/>
      <c r="AT15" s="306"/>
      <c r="AU15" s="306"/>
      <c r="AV15" s="306"/>
      <c r="AW15" s="306"/>
      <c r="AX15" s="307"/>
    </row>
    <row r="16" spans="1:50" x14ac:dyDescent="0.2">
      <c r="A16" s="303"/>
      <c r="B16" s="304"/>
      <c r="C16" s="294">
        <f t="shared" si="4"/>
        <v>0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6"/>
      <c r="S16" s="306"/>
      <c r="T16" s="306"/>
      <c r="U16" s="306"/>
      <c r="V16" s="306"/>
      <c r="W16" s="306"/>
      <c r="X16" s="306"/>
      <c r="Y16" s="306"/>
      <c r="Z16" s="307"/>
      <c r="AA16" s="294">
        <f t="shared" si="5"/>
        <v>0</v>
      </c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  <c r="AP16" s="306"/>
      <c r="AQ16" s="306"/>
      <c r="AR16" s="306"/>
      <c r="AS16" s="306"/>
      <c r="AT16" s="306"/>
      <c r="AU16" s="306"/>
      <c r="AV16" s="306"/>
      <c r="AW16" s="306"/>
      <c r="AX16" s="307"/>
    </row>
    <row r="17" spans="1:50" x14ac:dyDescent="0.2">
      <c r="A17" s="303"/>
      <c r="B17" s="304"/>
      <c r="C17" s="294">
        <f t="shared" si="4"/>
        <v>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6"/>
      <c r="R17" s="306"/>
      <c r="S17" s="306"/>
      <c r="T17" s="306"/>
      <c r="U17" s="306"/>
      <c r="V17" s="306"/>
      <c r="W17" s="306"/>
      <c r="X17" s="306"/>
      <c r="Y17" s="306"/>
      <c r="Z17" s="307"/>
      <c r="AA17" s="294">
        <f t="shared" si="5"/>
        <v>0</v>
      </c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7"/>
    </row>
    <row r="18" spans="1:50" x14ac:dyDescent="0.2">
      <c r="A18" s="303"/>
      <c r="B18" s="304"/>
      <c r="C18" s="294">
        <f t="shared" si="4"/>
        <v>0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6"/>
      <c r="R18" s="306"/>
      <c r="S18" s="306"/>
      <c r="T18" s="306"/>
      <c r="U18" s="306"/>
      <c r="V18" s="306"/>
      <c r="W18" s="306"/>
      <c r="X18" s="306"/>
      <c r="Y18" s="306"/>
      <c r="Z18" s="307"/>
      <c r="AA18" s="294">
        <f t="shared" si="5"/>
        <v>0</v>
      </c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7"/>
    </row>
    <row r="19" spans="1:50" x14ac:dyDescent="0.2">
      <c r="A19" s="303"/>
      <c r="B19" s="304"/>
      <c r="C19" s="294">
        <f t="shared" si="4"/>
        <v>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  <c r="R19" s="306"/>
      <c r="S19" s="306"/>
      <c r="T19" s="306"/>
      <c r="U19" s="306"/>
      <c r="V19" s="306"/>
      <c r="W19" s="306"/>
      <c r="X19" s="306"/>
      <c r="Y19" s="306"/>
      <c r="Z19" s="307"/>
      <c r="AA19" s="294">
        <f t="shared" si="5"/>
        <v>0</v>
      </c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6"/>
      <c r="AP19" s="306"/>
      <c r="AQ19" s="306"/>
      <c r="AR19" s="306"/>
      <c r="AS19" s="306"/>
      <c r="AT19" s="306"/>
      <c r="AU19" s="306"/>
      <c r="AV19" s="306"/>
      <c r="AW19" s="306"/>
      <c r="AX19" s="307"/>
    </row>
    <row r="20" spans="1:50" x14ac:dyDescent="0.2">
      <c r="A20" s="303"/>
      <c r="B20" s="304"/>
      <c r="C20" s="294">
        <f t="shared" si="4"/>
        <v>0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  <c r="R20" s="306"/>
      <c r="S20" s="306"/>
      <c r="T20" s="306"/>
      <c r="U20" s="306"/>
      <c r="V20" s="306"/>
      <c r="W20" s="306"/>
      <c r="X20" s="306"/>
      <c r="Y20" s="306"/>
      <c r="Z20" s="307"/>
      <c r="AA20" s="294">
        <f t="shared" si="5"/>
        <v>0</v>
      </c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306"/>
      <c r="AQ20" s="306"/>
      <c r="AR20" s="306"/>
      <c r="AS20" s="306"/>
      <c r="AT20" s="306"/>
      <c r="AU20" s="306"/>
      <c r="AV20" s="306"/>
      <c r="AW20" s="306"/>
      <c r="AX20" s="307"/>
    </row>
    <row r="21" spans="1:50" x14ac:dyDescent="0.2">
      <c r="A21" s="303"/>
      <c r="B21" s="304"/>
      <c r="C21" s="294">
        <f t="shared" si="4"/>
        <v>0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6"/>
      <c r="S21" s="306"/>
      <c r="T21" s="306"/>
      <c r="U21" s="306"/>
      <c r="V21" s="306"/>
      <c r="W21" s="306"/>
      <c r="X21" s="306"/>
      <c r="Y21" s="306"/>
      <c r="Z21" s="307"/>
      <c r="AA21" s="294">
        <f t="shared" si="5"/>
        <v>0</v>
      </c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306"/>
      <c r="AQ21" s="306"/>
      <c r="AR21" s="306"/>
      <c r="AS21" s="306"/>
      <c r="AT21" s="306"/>
      <c r="AU21" s="306"/>
      <c r="AV21" s="306"/>
      <c r="AW21" s="306"/>
      <c r="AX21" s="307"/>
    </row>
    <row r="22" spans="1:50" x14ac:dyDescent="0.2">
      <c r="A22" s="303"/>
      <c r="B22" s="304"/>
      <c r="C22" s="294">
        <f t="shared" si="4"/>
        <v>0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306"/>
      <c r="S22" s="306"/>
      <c r="T22" s="306"/>
      <c r="U22" s="306"/>
      <c r="V22" s="306"/>
      <c r="W22" s="306"/>
      <c r="X22" s="306"/>
      <c r="Y22" s="306"/>
      <c r="Z22" s="307"/>
      <c r="AA22" s="294">
        <f t="shared" si="5"/>
        <v>0</v>
      </c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6"/>
      <c r="AP22" s="306"/>
      <c r="AQ22" s="306"/>
      <c r="AR22" s="306"/>
      <c r="AS22" s="306"/>
      <c r="AT22" s="306"/>
      <c r="AU22" s="306"/>
      <c r="AV22" s="306"/>
      <c r="AW22" s="306"/>
      <c r="AX22" s="307"/>
    </row>
    <row r="23" spans="1:50" x14ac:dyDescent="0.2">
      <c r="A23" s="303"/>
      <c r="B23" s="304"/>
      <c r="C23" s="294">
        <f t="shared" si="4"/>
        <v>0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294">
        <f t="shared" si="5"/>
        <v>0</v>
      </c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6"/>
      <c r="AP23" s="306"/>
      <c r="AQ23" s="306"/>
      <c r="AR23" s="306"/>
      <c r="AS23" s="306"/>
      <c r="AT23" s="306"/>
      <c r="AU23" s="306"/>
      <c r="AV23" s="306"/>
      <c r="AW23" s="306"/>
      <c r="AX23" s="307"/>
    </row>
    <row r="24" spans="1:50" x14ac:dyDescent="0.2">
      <c r="A24" s="303"/>
      <c r="B24" s="308"/>
      <c r="C24" s="294">
        <f t="shared" si="4"/>
        <v>0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294">
        <f t="shared" si="5"/>
        <v>0</v>
      </c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306"/>
      <c r="AQ24" s="306"/>
      <c r="AR24" s="306"/>
      <c r="AS24" s="306"/>
      <c r="AT24" s="306"/>
      <c r="AU24" s="306"/>
      <c r="AV24" s="306"/>
      <c r="AW24" s="306"/>
      <c r="AX24" s="307"/>
    </row>
    <row r="25" spans="1:50" x14ac:dyDescent="0.2">
      <c r="A25" s="303"/>
      <c r="B25" s="308"/>
      <c r="C25" s="294">
        <f t="shared" si="4"/>
        <v>0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4">
        <f t="shared" si="5"/>
        <v>0</v>
      </c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6"/>
      <c r="AP25" s="306"/>
      <c r="AQ25" s="306"/>
      <c r="AR25" s="306"/>
      <c r="AS25" s="306"/>
      <c r="AT25" s="306"/>
      <c r="AU25" s="306"/>
      <c r="AV25" s="306"/>
      <c r="AW25" s="306"/>
      <c r="AX25" s="307"/>
    </row>
    <row r="26" spans="1:50" x14ac:dyDescent="0.2">
      <c r="A26" s="303"/>
      <c r="B26" s="308"/>
      <c r="C26" s="294">
        <f t="shared" si="4"/>
        <v>0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294">
        <f t="shared" si="5"/>
        <v>0</v>
      </c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6"/>
      <c r="AP26" s="306"/>
      <c r="AQ26" s="306"/>
      <c r="AR26" s="306"/>
      <c r="AS26" s="306"/>
      <c r="AT26" s="306"/>
      <c r="AU26" s="306"/>
      <c r="AV26" s="306"/>
      <c r="AW26" s="306"/>
      <c r="AX26" s="307"/>
    </row>
    <row r="27" spans="1:50" x14ac:dyDescent="0.2">
      <c r="A27" s="303"/>
      <c r="B27" s="308"/>
      <c r="C27" s="294">
        <f t="shared" si="4"/>
        <v>0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6"/>
      <c r="S27" s="306"/>
      <c r="T27" s="306"/>
      <c r="U27" s="306"/>
      <c r="V27" s="306"/>
      <c r="W27" s="306"/>
      <c r="X27" s="306"/>
      <c r="Y27" s="306"/>
      <c r="Z27" s="307"/>
      <c r="AA27" s="294">
        <f t="shared" si="5"/>
        <v>0</v>
      </c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6"/>
      <c r="AP27" s="306"/>
      <c r="AQ27" s="306"/>
      <c r="AR27" s="306"/>
      <c r="AS27" s="306"/>
      <c r="AT27" s="306"/>
      <c r="AU27" s="306"/>
      <c r="AV27" s="306"/>
      <c r="AW27" s="306"/>
      <c r="AX27" s="307"/>
    </row>
    <row r="28" spans="1:50" x14ac:dyDescent="0.2">
      <c r="A28" s="303"/>
      <c r="B28" s="304"/>
      <c r="C28" s="294">
        <f t="shared" si="4"/>
        <v>0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294">
        <f t="shared" si="5"/>
        <v>0</v>
      </c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</row>
    <row r="29" spans="1:50" x14ac:dyDescent="0.2">
      <c r="A29" s="303"/>
      <c r="B29" s="304"/>
      <c r="C29" s="294">
        <f t="shared" si="4"/>
        <v>0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294">
        <f t="shared" si="5"/>
        <v>0</v>
      </c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6"/>
      <c r="AP29" s="306"/>
      <c r="AQ29" s="306"/>
      <c r="AR29" s="306"/>
      <c r="AS29" s="306"/>
      <c r="AT29" s="306"/>
      <c r="AU29" s="306"/>
      <c r="AV29" s="306"/>
      <c r="AW29" s="306"/>
      <c r="AX29" s="307"/>
    </row>
    <row r="30" spans="1:50" x14ac:dyDescent="0.2">
      <c r="A30" s="303"/>
      <c r="B30" s="304"/>
      <c r="C30" s="294">
        <f t="shared" si="4"/>
        <v>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294">
        <f t="shared" si="5"/>
        <v>0</v>
      </c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6"/>
      <c r="AP30" s="306"/>
      <c r="AQ30" s="306"/>
      <c r="AR30" s="306"/>
      <c r="AS30" s="306"/>
      <c r="AT30" s="306"/>
      <c r="AU30" s="306"/>
      <c r="AV30" s="306"/>
      <c r="AW30" s="306"/>
      <c r="AX30" s="307"/>
    </row>
    <row r="31" spans="1:50" x14ac:dyDescent="0.2">
      <c r="A31" s="303"/>
      <c r="B31" s="304"/>
      <c r="C31" s="294">
        <f t="shared" si="4"/>
        <v>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7"/>
      <c r="AA31" s="294">
        <f t="shared" si="5"/>
        <v>0</v>
      </c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306"/>
      <c r="AQ31" s="306"/>
      <c r="AR31" s="306"/>
      <c r="AS31" s="306"/>
      <c r="AT31" s="306"/>
      <c r="AU31" s="306"/>
      <c r="AV31" s="306"/>
      <c r="AW31" s="306"/>
      <c r="AX31" s="307"/>
    </row>
    <row r="32" spans="1:50" x14ac:dyDescent="0.2">
      <c r="A32" s="303"/>
      <c r="B32" s="304"/>
      <c r="C32" s="294">
        <f t="shared" si="4"/>
        <v>0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294">
        <f t="shared" si="5"/>
        <v>0</v>
      </c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6"/>
      <c r="AP32" s="306"/>
      <c r="AQ32" s="306"/>
      <c r="AR32" s="306"/>
      <c r="AS32" s="306"/>
      <c r="AT32" s="306"/>
      <c r="AU32" s="306"/>
      <c r="AV32" s="306"/>
      <c r="AW32" s="306"/>
      <c r="AX32" s="307"/>
    </row>
    <row r="33" spans="1:50" x14ac:dyDescent="0.2">
      <c r="A33" s="303"/>
      <c r="B33" s="304"/>
      <c r="C33" s="294">
        <f t="shared" si="4"/>
        <v>0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06"/>
      <c r="S33" s="306"/>
      <c r="T33" s="306"/>
      <c r="U33" s="306"/>
      <c r="V33" s="306"/>
      <c r="W33" s="306"/>
      <c r="X33" s="306"/>
      <c r="Y33" s="306"/>
      <c r="Z33" s="307"/>
      <c r="AA33" s="294">
        <f t="shared" si="5"/>
        <v>0</v>
      </c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6"/>
      <c r="AP33" s="306"/>
      <c r="AQ33" s="306"/>
      <c r="AR33" s="306"/>
      <c r="AS33" s="306"/>
      <c r="AT33" s="306"/>
      <c r="AU33" s="306"/>
      <c r="AV33" s="306"/>
      <c r="AW33" s="306"/>
      <c r="AX33" s="307"/>
    </row>
    <row r="34" spans="1:50" x14ac:dyDescent="0.2">
      <c r="A34" s="303"/>
      <c r="B34" s="304"/>
      <c r="C34" s="294">
        <f t="shared" si="4"/>
        <v>0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6"/>
      <c r="S34" s="306"/>
      <c r="T34" s="306"/>
      <c r="U34" s="306"/>
      <c r="V34" s="306"/>
      <c r="W34" s="306"/>
      <c r="X34" s="306"/>
      <c r="Y34" s="306"/>
      <c r="Z34" s="307"/>
      <c r="AA34" s="294">
        <f t="shared" si="5"/>
        <v>0</v>
      </c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  <c r="AP34" s="306"/>
      <c r="AQ34" s="306"/>
      <c r="AR34" s="306"/>
      <c r="AS34" s="306"/>
      <c r="AT34" s="306"/>
      <c r="AU34" s="306"/>
      <c r="AV34" s="306"/>
      <c r="AW34" s="306"/>
      <c r="AX34" s="307"/>
    </row>
    <row r="35" spans="1:50" x14ac:dyDescent="0.2">
      <c r="A35" s="303"/>
      <c r="B35" s="304"/>
      <c r="C35" s="294">
        <f t="shared" si="4"/>
        <v>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294">
        <f t="shared" si="5"/>
        <v>0</v>
      </c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  <c r="AP35" s="306"/>
      <c r="AQ35" s="306"/>
      <c r="AR35" s="306"/>
      <c r="AS35" s="306"/>
      <c r="AT35" s="306"/>
      <c r="AU35" s="306"/>
      <c r="AV35" s="306"/>
      <c r="AW35" s="306"/>
      <c r="AX35" s="307"/>
    </row>
    <row r="36" spans="1:50" x14ac:dyDescent="0.2">
      <c r="A36" s="303"/>
      <c r="B36" s="304"/>
      <c r="C36" s="294">
        <f t="shared" si="4"/>
        <v>0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6"/>
      <c r="R36" s="306"/>
      <c r="S36" s="306"/>
      <c r="T36" s="306"/>
      <c r="U36" s="306"/>
      <c r="V36" s="306"/>
      <c r="W36" s="306"/>
      <c r="X36" s="306"/>
      <c r="Y36" s="306"/>
      <c r="Z36" s="307"/>
      <c r="AA36" s="294">
        <f t="shared" si="5"/>
        <v>0</v>
      </c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  <c r="AP36" s="306"/>
      <c r="AQ36" s="306"/>
      <c r="AR36" s="306"/>
      <c r="AS36" s="306"/>
      <c r="AT36" s="306"/>
      <c r="AU36" s="306"/>
      <c r="AV36" s="306"/>
      <c r="AW36" s="306"/>
      <c r="AX36" s="307"/>
    </row>
    <row r="37" spans="1:50" x14ac:dyDescent="0.2">
      <c r="A37" s="303"/>
      <c r="B37" s="304"/>
      <c r="C37" s="294">
        <f t="shared" si="4"/>
        <v>0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6"/>
      <c r="R37" s="306"/>
      <c r="S37" s="306"/>
      <c r="T37" s="306"/>
      <c r="U37" s="306"/>
      <c r="V37" s="306"/>
      <c r="W37" s="306"/>
      <c r="X37" s="306"/>
      <c r="Y37" s="306"/>
      <c r="Z37" s="307"/>
      <c r="AA37" s="294">
        <f t="shared" si="5"/>
        <v>0</v>
      </c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  <c r="AP37" s="306"/>
      <c r="AQ37" s="306"/>
      <c r="AR37" s="306"/>
      <c r="AS37" s="306"/>
      <c r="AT37" s="306"/>
      <c r="AU37" s="306"/>
      <c r="AV37" s="306"/>
      <c r="AW37" s="306"/>
      <c r="AX37" s="307"/>
    </row>
    <row r="38" spans="1:50" x14ac:dyDescent="0.2">
      <c r="A38" s="303"/>
      <c r="B38" s="304"/>
      <c r="C38" s="294">
        <f t="shared" si="4"/>
        <v>0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4">
        <f t="shared" si="5"/>
        <v>0</v>
      </c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  <c r="AP38" s="306"/>
      <c r="AQ38" s="306"/>
      <c r="AR38" s="306"/>
      <c r="AS38" s="306"/>
      <c r="AT38" s="306"/>
      <c r="AU38" s="306"/>
      <c r="AV38" s="306"/>
      <c r="AW38" s="306"/>
      <c r="AX38" s="307"/>
    </row>
    <row r="39" spans="1:50" x14ac:dyDescent="0.2">
      <c r="A39" s="303"/>
      <c r="B39" s="304"/>
      <c r="C39" s="294">
        <f t="shared" si="4"/>
        <v>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06"/>
      <c r="S39" s="306"/>
      <c r="T39" s="306"/>
      <c r="U39" s="306"/>
      <c r="V39" s="306"/>
      <c r="W39" s="306"/>
      <c r="X39" s="306"/>
      <c r="Y39" s="306"/>
      <c r="Z39" s="307"/>
      <c r="AA39" s="294">
        <f t="shared" si="5"/>
        <v>0</v>
      </c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6"/>
      <c r="AP39" s="306"/>
      <c r="AQ39" s="306"/>
      <c r="AR39" s="306"/>
      <c r="AS39" s="306"/>
      <c r="AT39" s="306"/>
      <c r="AU39" s="306"/>
      <c r="AV39" s="306"/>
      <c r="AW39" s="306"/>
      <c r="AX39" s="307"/>
    </row>
    <row r="40" spans="1:50" x14ac:dyDescent="0.2">
      <c r="A40" s="303"/>
      <c r="B40" s="304"/>
      <c r="C40" s="294">
        <f t="shared" si="4"/>
        <v>0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306"/>
      <c r="S40" s="306"/>
      <c r="T40" s="306"/>
      <c r="U40" s="306"/>
      <c r="V40" s="306"/>
      <c r="W40" s="306"/>
      <c r="X40" s="306"/>
      <c r="Y40" s="306"/>
      <c r="Z40" s="307"/>
      <c r="AA40" s="294">
        <f t="shared" si="5"/>
        <v>0</v>
      </c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6"/>
      <c r="AP40" s="306"/>
      <c r="AQ40" s="306"/>
      <c r="AR40" s="306"/>
      <c r="AS40" s="306"/>
      <c r="AT40" s="306"/>
      <c r="AU40" s="306"/>
      <c r="AV40" s="306"/>
      <c r="AW40" s="306"/>
      <c r="AX40" s="307"/>
    </row>
    <row r="41" spans="1:50" x14ac:dyDescent="0.2">
      <c r="A41" s="303"/>
      <c r="B41" s="304"/>
      <c r="C41" s="294">
        <f t="shared" si="4"/>
        <v>0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294">
        <f t="shared" si="5"/>
        <v>0</v>
      </c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6"/>
      <c r="AP41" s="306"/>
      <c r="AQ41" s="306"/>
      <c r="AR41" s="306"/>
      <c r="AS41" s="306"/>
      <c r="AT41" s="306"/>
      <c r="AU41" s="306"/>
      <c r="AV41" s="306"/>
      <c r="AW41" s="306"/>
      <c r="AX41" s="307"/>
    </row>
    <row r="42" spans="1:50" x14ac:dyDescent="0.2">
      <c r="A42" s="303"/>
      <c r="B42" s="304"/>
      <c r="C42" s="294">
        <f t="shared" si="4"/>
        <v>0</v>
      </c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6"/>
      <c r="R42" s="306"/>
      <c r="S42" s="306"/>
      <c r="T42" s="306"/>
      <c r="U42" s="306"/>
      <c r="V42" s="306"/>
      <c r="W42" s="306"/>
      <c r="X42" s="306"/>
      <c r="Y42" s="306"/>
      <c r="Z42" s="307"/>
      <c r="AA42" s="294">
        <f t="shared" si="5"/>
        <v>0</v>
      </c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6"/>
      <c r="AP42" s="306"/>
      <c r="AQ42" s="306"/>
      <c r="AR42" s="306"/>
      <c r="AS42" s="306"/>
      <c r="AT42" s="306"/>
      <c r="AU42" s="306"/>
      <c r="AV42" s="306"/>
      <c r="AW42" s="306"/>
      <c r="AX42" s="307"/>
    </row>
    <row r="43" spans="1:50" x14ac:dyDescent="0.2">
      <c r="A43" s="303"/>
      <c r="B43" s="304"/>
      <c r="C43" s="294">
        <f t="shared" si="4"/>
        <v>0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306"/>
      <c r="S43" s="306"/>
      <c r="T43" s="306"/>
      <c r="U43" s="306"/>
      <c r="V43" s="306"/>
      <c r="W43" s="306"/>
      <c r="X43" s="306"/>
      <c r="Y43" s="306"/>
      <c r="Z43" s="307"/>
      <c r="AA43" s="294">
        <f t="shared" si="5"/>
        <v>0</v>
      </c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7"/>
    </row>
    <row r="44" spans="1:50" x14ac:dyDescent="0.2">
      <c r="A44" s="303"/>
      <c r="B44" s="304"/>
      <c r="C44" s="294">
        <f t="shared" si="4"/>
        <v>0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6"/>
      <c r="R44" s="306"/>
      <c r="S44" s="306"/>
      <c r="T44" s="306"/>
      <c r="U44" s="306"/>
      <c r="V44" s="306"/>
      <c r="W44" s="306"/>
      <c r="X44" s="306"/>
      <c r="Y44" s="306"/>
      <c r="Z44" s="307"/>
      <c r="AA44" s="294">
        <f t="shared" si="5"/>
        <v>0</v>
      </c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6"/>
      <c r="AP44" s="306"/>
      <c r="AQ44" s="306"/>
      <c r="AR44" s="306"/>
      <c r="AS44" s="306"/>
      <c r="AT44" s="306"/>
      <c r="AU44" s="306"/>
      <c r="AV44" s="306"/>
      <c r="AW44" s="306"/>
      <c r="AX44" s="307"/>
    </row>
    <row r="45" spans="1:50" ht="13.5" thickBot="1" x14ac:dyDescent="0.25">
      <c r="A45" s="309"/>
      <c r="B45" s="310"/>
      <c r="C45" s="311">
        <f t="shared" si="4"/>
        <v>0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11">
        <f t="shared" si="5"/>
        <v>0</v>
      </c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3"/>
    </row>
    <row r="46" spans="1:50" x14ac:dyDescent="0.2">
      <c r="A46" s="314"/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</row>
    <row r="47" spans="1:50" x14ac:dyDescent="0.2">
      <c r="AQ47" s="810" t="s">
        <v>61</v>
      </c>
      <c r="AR47" s="810"/>
      <c r="AS47" s="810"/>
      <c r="AT47" s="810"/>
      <c r="AU47" s="810"/>
      <c r="AV47" s="810"/>
      <c r="AW47" s="810"/>
      <c r="AX47" s="810"/>
    </row>
    <row r="48" spans="1:50" x14ac:dyDescent="0.2">
      <c r="AA48" s="316" t="s">
        <v>543</v>
      </c>
      <c r="AB48" s="316"/>
      <c r="AC48" s="316"/>
      <c r="AD48" s="317" t="s">
        <v>544</v>
      </c>
      <c r="AE48" s="316"/>
      <c r="AF48" s="316"/>
      <c r="AG48" s="316"/>
      <c r="AH48" s="316"/>
      <c r="AJ48" s="318" t="s">
        <v>380</v>
      </c>
      <c r="AL48" s="316"/>
      <c r="AN48" s="316"/>
    </row>
    <row r="49" spans="2:50" ht="16.5" x14ac:dyDescent="0.25">
      <c r="V49" s="319"/>
      <c r="W49" s="319"/>
      <c r="X49" s="319"/>
      <c r="Y49" s="319"/>
      <c r="AA49" s="320"/>
      <c r="AB49" s="320"/>
      <c r="AC49" s="320"/>
      <c r="AD49" s="317"/>
      <c r="AE49" s="320"/>
      <c r="AF49" s="320"/>
      <c r="AG49" s="320"/>
      <c r="AH49" s="320"/>
      <c r="AJ49" s="321"/>
      <c r="AL49" s="320"/>
      <c r="AN49" s="320"/>
      <c r="AS49" s="322"/>
      <c r="AT49" s="319"/>
      <c r="AU49" s="319"/>
      <c r="AV49" s="319"/>
      <c r="AW49" s="319"/>
      <c r="AX49" s="318"/>
    </row>
    <row r="50" spans="2:50" ht="16.5" x14ac:dyDescent="0.25">
      <c r="V50" s="319"/>
      <c r="W50" s="319"/>
      <c r="X50" s="319"/>
      <c r="Y50" s="319"/>
      <c r="AA50" s="323"/>
      <c r="AB50" s="323"/>
      <c r="AC50" s="323"/>
      <c r="AD50" s="324" t="s">
        <v>45</v>
      </c>
      <c r="AE50" s="323"/>
      <c r="AF50" s="323"/>
      <c r="AG50" s="323"/>
      <c r="AH50" s="323"/>
      <c r="AJ50" s="324" t="s">
        <v>178</v>
      </c>
      <c r="AL50" s="323"/>
      <c r="AN50" s="323"/>
      <c r="AS50" s="322"/>
      <c r="AT50" s="319"/>
      <c r="AU50" s="319"/>
      <c r="AV50" s="319"/>
      <c r="AW50" s="319"/>
      <c r="AX50" s="321"/>
    </row>
    <row r="51" spans="2:50" x14ac:dyDescent="0.2">
      <c r="V51" s="323"/>
      <c r="W51" s="323"/>
      <c r="X51" s="323"/>
      <c r="Y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Q51" s="324"/>
      <c r="AR51" s="323"/>
      <c r="AS51" s="323"/>
      <c r="AT51" s="323"/>
      <c r="AU51" s="323"/>
      <c r="AV51" s="323"/>
      <c r="AW51" s="323"/>
      <c r="AX51" s="324"/>
    </row>
    <row r="61" spans="2:50" ht="15.75" x14ac:dyDescent="0.25">
      <c r="B61" s="325" t="s">
        <v>381</v>
      </c>
    </row>
    <row r="62" spans="2:50" x14ac:dyDescent="0.2">
      <c r="B62" s="326" t="s">
        <v>382</v>
      </c>
    </row>
    <row r="63" spans="2:50" x14ac:dyDescent="0.2">
      <c r="B63" s="326" t="s">
        <v>545</v>
      </c>
    </row>
    <row r="64" spans="2:50" x14ac:dyDescent="0.2">
      <c r="B64" s="326"/>
    </row>
    <row r="65" spans="2:24" x14ac:dyDescent="0.2">
      <c r="B65" s="801" t="s">
        <v>546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</row>
    <row r="66" spans="2:24" x14ac:dyDescent="0.2">
      <c r="B66" s="801" t="s">
        <v>547</v>
      </c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</row>
    <row r="67" spans="2:24" ht="26.25" customHeight="1" x14ac:dyDescent="0.2">
      <c r="B67" s="800" t="s">
        <v>548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</row>
    <row r="68" spans="2:24" x14ac:dyDescent="0.2">
      <c r="B68" s="799" t="s">
        <v>549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</row>
    <row r="69" spans="2:24" x14ac:dyDescent="0.2">
      <c r="B69" s="799" t="s">
        <v>550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</row>
    <row r="70" spans="2:24" x14ac:dyDescent="0.2">
      <c r="B70" s="799" t="s">
        <v>551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</row>
    <row r="71" spans="2:24" x14ac:dyDescent="0.2">
      <c r="B71" s="799" t="s">
        <v>552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</row>
    <row r="72" spans="2:24" x14ac:dyDescent="0.2">
      <c r="B72" s="799" t="s">
        <v>553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</row>
    <row r="73" spans="2:24" x14ac:dyDescent="0.2">
      <c r="B73" s="799" t="s">
        <v>554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</row>
    <row r="74" spans="2:24" ht="26.25" customHeight="1" x14ac:dyDescent="0.2">
      <c r="B74" s="800" t="s">
        <v>555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</row>
    <row r="75" spans="2:24" x14ac:dyDescent="0.2">
      <c r="B75" s="799" t="s">
        <v>556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</row>
    <row r="76" spans="2:24" x14ac:dyDescent="0.2">
      <c r="B76" s="799" t="s">
        <v>557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</row>
    <row r="77" spans="2:24" x14ac:dyDescent="0.2">
      <c r="B77" s="799" t="s">
        <v>558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</row>
    <row r="78" spans="2:24" x14ac:dyDescent="0.2">
      <c r="B78" s="799" t="s">
        <v>559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</row>
    <row r="79" spans="2:24" x14ac:dyDescent="0.2">
      <c r="B79" s="799" t="s">
        <v>560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</row>
    <row r="80" spans="2:24" ht="42" customHeight="1" x14ac:dyDescent="0.2">
      <c r="B80" s="800" t="s">
        <v>561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801"/>
    </row>
    <row r="81" spans="2:24" x14ac:dyDescent="0.2">
      <c r="B81" s="799" t="s">
        <v>562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</row>
    <row r="82" spans="2:24" x14ac:dyDescent="0.2">
      <c r="B82" s="799" t="s">
        <v>563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</row>
    <row r="83" spans="2:24" x14ac:dyDescent="0.2">
      <c r="B83" s="799" t="s">
        <v>564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</row>
    <row r="84" spans="2:24" x14ac:dyDescent="0.2">
      <c r="B84" s="799" t="s">
        <v>565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</row>
    <row r="85" spans="2:24" x14ac:dyDescent="0.2">
      <c r="B85" s="799" t="s">
        <v>566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</row>
    <row r="86" spans="2:24" ht="25.5" customHeight="1" x14ac:dyDescent="0.2">
      <c r="B86" s="800" t="s">
        <v>567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</row>
    <row r="87" spans="2:24" x14ac:dyDescent="0.2">
      <c r="B87" s="799" t="s">
        <v>568</v>
      </c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</row>
    <row r="88" spans="2:24" x14ac:dyDescent="0.2">
      <c r="B88" s="799" t="s">
        <v>569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</row>
    <row r="89" spans="2:24" ht="24.75" customHeight="1" x14ac:dyDescent="0.2">
      <c r="B89" s="799" t="s">
        <v>570</v>
      </c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</row>
    <row r="90" spans="2:24" x14ac:dyDescent="0.2">
      <c r="B90" s="799" t="s">
        <v>571</v>
      </c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</row>
    <row r="91" spans="2:24" x14ac:dyDescent="0.2">
      <c r="B91" s="799" t="s">
        <v>572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RS5</cp:lastModifiedBy>
  <cp:lastPrinted>2016-01-14T09:07:31Z</cp:lastPrinted>
  <dcterms:created xsi:type="dcterms:W3CDTF">2005-03-22T15:35:28Z</dcterms:created>
  <dcterms:modified xsi:type="dcterms:W3CDTF">2016-02-04T13:24:13Z</dcterms:modified>
</cp:coreProperties>
</file>